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>
    <mc:Choice Requires="x15">
      <x15ac:absPath xmlns:x15ac="http://schemas.microsoft.com/office/spreadsheetml/2010/11/ac" url="C:\Users\e104044\Desktop\専門部\R6春地区\R6年度春地区大会送付文章\"/>
    </mc:Choice>
  </mc:AlternateContent>
  <bookViews>
    <workbookView xWindow="0" yWindow="0" windowWidth="20490" windowHeight="7155" tabRatio="696" activeTab="3"/>
  </bookViews>
  <sheets>
    <sheet name="⓪加盟校" sheetId="3" r:id="rId1"/>
    <sheet name="①主管校用" sheetId="6" r:id="rId2"/>
    <sheet name="はじめに" sheetId="2" r:id="rId3"/>
    <sheet name="参加申込書" sheetId="1" r:id="rId4"/>
    <sheet name="②アサミ転記用（個人）" sheetId="9" r:id="rId5"/>
    <sheet name="③プログラム用" sheetId="10" r:id="rId6"/>
  </sheets>
  <definedNames>
    <definedName name="_xlnm.Print_Area" localSheetId="0">'⓪加盟校'!$A$1:$H$67</definedName>
    <definedName name="_xlnm.Print_Area" localSheetId="2">はじめに!$A$1:$I$33</definedName>
    <definedName name="_xlnm.Print_Area" localSheetId="3">参加申込書!$A$1:$G$43</definedName>
  </definedNames>
  <calcPr calcId="162913"/>
</workbook>
</file>

<file path=xl/calcChain.xml><?xml version="1.0" encoding="utf-8"?>
<calcChain xmlns="http://schemas.openxmlformats.org/spreadsheetml/2006/main">
  <c r="J33" i="1" l="1"/>
  <c r="J34" i="1"/>
  <c r="J20" i="1"/>
  <c r="J21" i="1"/>
  <c r="J22" i="1"/>
  <c r="J23" i="1"/>
  <c r="J24" i="1"/>
  <c r="J25" i="1"/>
  <c r="J26" i="1"/>
  <c r="B13" i="9" l="1"/>
  <c r="B15" i="9"/>
  <c r="B17" i="9"/>
  <c r="B19" i="9"/>
  <c r="B11" i="9"/>
  <c r="E19" i="9" l="1"/>
  <c r="E20" i="9"/>
  <c r="L5" i="10"/>
  <c r="B4" i="9"/>
  <c r="B28" i="2" l="1"/>
  <c r="B27" i="2"/>
  <c r="B26" i="2"/>
  <c r="B25" i="2"/>
  <c r="B24" i="2"/>
  <c r="C8" i="1"/>
  <c r="C7" i="1"/>
  <c r="C6" i="1"/>
  <c r="D13" i="2" l="1"/>
  <c r="A1" i="1" l="1"/>
  <c r="G4" i="10"/>
  <c r="D4" i="10"/>
  <c r="K5" i="10" l="1"/>
  <c r="J5" i="10"/>
  <c r="I34" i="1" l="1"/>
  <c r="I33" i="1"/>
  <c r="I32" i="1"/>
  <c r="J32" i="1" s="1"/>
  <c r="I31" i="1"/>
  <c r="J31" i="1" s="1"/>
  <c r="I30" i="1"/>
  <c r="I21" i="1"/>
  <c r="I22" i="1"/>
  <c r="I23" i="1"/>
  <c r="I24" i="1"/>
  <c r="I25" i="1"/>
  <c r="I26" i="1"/>
  <c r="I27" i="1"/>
  <c r="I28" i="1"/>
  <c r="J28" i="1" s="1"/>
  <c r="I29" i="1"/>
  <c r="J29" i="1" s="1"/>
  <c r="I20" i="1"/>
  <c r="I5" i="10"/>
  <c r="H5" i="10"/>
  <c r="F5" i="10"/>
  <c r="E5" i="10"/>
  <c r="G5" i="10"/>
  <c r="D5" i="10"/>
  <c r="J27" i="1" l="1"/>
  <c r="J30" i="1"/>
  <c r="D3" i="10"/>
  <c r="C5" i="10"/>
  <c r="K20" i="1" l="1"/>
  <c r="B2" i="9"/>
  <c r="B5" i="9"/>
  <c r="I14" i="1" l="1"/>
  <c r="I13" i="1"/>
  <c r="I12" i="1"/>
  <c r="D28" i="9"/>
  <c r="D27" i="9"/>
  <c r="D26" i="9"/>
  <c r="D25" i="9"/>
  <c r="F17" i="2" l="1"/>
  <c r="C12" i="9" l="1"/>
  <c r="D12" i="9"/>
  <c r="C13" i="9"/>
  <c r="D13" i="9"/>
  <c r="C14" i="9"/>
  <c r="D14" i="9"/>
  <c r="C15" i="9"/>
  <c r="D15" i="9"/>
  <c r="C16" i="9"/>
  <c r="D16" i="9"/>
  <c r="C17" i="9"/>
  <c r="D17" i="9"/>
  <c r="C18" i="9"/>
  <c r="D18" i="9"/>
  <c r="C19" i="9"/>
  <c r="D19" i="9"/>
  <c r="C20" i="9"/>
  <c r="D20" i="9"/>
  <c r="D11" i="9"/>
  <c r="C11" i="9"/>
  <c r="C25" i="9"/>
  <c r="B25" i="9" s="1"/>
  <c r="C26" i="9"/>
  <c r="B26" i="9" s="1"/>
  <c r="C27" i="9"/>
  <c r="B27" i="9" s="1"/>
  <c r="C28" i="9"/>
  <c r="B28" i="9" s="1"/>
  <c r="D24" i="9"/>
  <c r="C24" i="9"/>
  <c r="B24" i="9" s="1"/>
  <c r="D5" i="1" l="1"/>
  <c r="I43" i="1"/>
  <c r="B43" i="1"/>
  <c r="W39" i="1"/>
  <c r="V39" i="1"/>
  <c r="U39" i="1"/>
  <c r="T39" i="1"/>
  <c r="S39" i="1"/>
  <c r="A39" i="1"/>
  <c r="E28" i="9" s="1"/>
  <c r="W38" i="1"/>
  <c r="V38" i="1"/>
  <c r="U38" i="1"/>
  <c r="T38" i="1"/>
  <c r="S38" i="1"/>
  <c r="A38" i="1"/>
  <c r="W37" i="1"/>
  <c r="V37" i="1"/>
  <c r="U37" i="1"/>
  <c r="T37" i="1"/>
  <c r="S37" i="1"/>
  <c r="A37" i="1"/>
  <c r="E26" i="9" s="1"/>
  <c r="W36" i="1"/>
  <c r="V36" i="1"/>
  <c r="U36" i="1"/>
  <c r="T36" i="1"/>
  <c r="S36" i="1"/>
  <c r="A36" i="1"/>
  <c r="E25" i="9" s="1"/>
  <c r="W35" i="1"/>
  <c r="V35" i="1"/>
  <c r="U35" i="1"/>
  <c r="T35" i="1"/>
  <c r="S35" i="1"/>
  <c r="A35" i="1"/>
  <c r="E24" i="9" s="1"/>
  <c r="W29" i="1"/>
  <c r="V29" i="1"/>
  <c r="U29" i="1"/>
  <c r="T29" i="1"/>
  <c r="S29" i="1"/>
  <c r="W28" i="1"/>
  <c r="V28" i="1"/>
  <c r="U28" i="1"/>
  <c r="T28" i="1"/>
  <c r="S28" i="1"/>
  <c r="A28" i="1"/>
  <c r="W27" i="1"/>
  <c r="V27" i="1"/>
  <c r="U27" i="1"/>
  <c r="T27" i="1"/>
  <c r="S27" i="1"/>
  <c r="W26" i="1"/>
  <c r="V26" i="1"/>
  <c r="U26" i="1"/>
  <c r="T26" i="1"/>
  <c r="S26" i="1"/>
  <c r="A26" i="1"/>
  <c r="W25" i="1"/>
  <c r="V25" i="1"/>
  <c r="U25" i="1"/>
  <c r="T25" i="1"/>
  <c r="S25" i="1"/>
  <c r="W24" i="1"/>
  <c r="V24" i="1"/>
  <c r="U24" i="1"/>
  <c r="T24" i="1"/>
  <c r="S24" i="1"/>
  <c r="A24" i="1"/>
  <c r="W23" i="1"/>
  <c r="V23" i="1"/>
  <c r="U23" i="1"/>
  <c r="T23" i="1"/>
  <c r="S23" i="1"/>
  <c r="W22" i="1"/>
  <c r="V22" i="1"/>
  <c r="U22" i="1"/>
  <c r="T22" i="1"/>
  <c r="S22" i="1"/>
  <c r="A22" i="1"/>
  <c r="W21" i="1"/>
  <c r="V21" i="1"/>
  <c r="U21" i="1"/>
  <c r="T21" i="1"/>
  <c r="S21" i="1"/>
  <c r="W20" i="1"/>
  <c r="V20" i="1"/>
  <c r="U20" i="1"/>
  <c r="T20" i="1"/>
  <c r="S20" i="1"/>
  <c r="A20" i="1"/>
  <c r="I16" i="1"/>
  <c r="E11" i="1"/>
  <c r="D11" i="1"/>
  <c r="I5" i="1"/>
  <c r="I3" i="1"/>
  <c r="C19" i="2"/>
  <c r="E14" i="9" l="1"/>
  <c r="E13" i="9"/>
  <c r="E18" i="9"/>
  <c r="E17" i="9"/>
  <c r="E12" i="9"/>
  <c r="E11" i="9"/>
  <c r="E15" i="9"/>
  <c r="E16" i="9"/>
  <c r="E27" i="9"/>
  <c r="R25" i="1"/>
  <c r="R29" i="1"/>
  <c r="R22" i="1"/>
  <c r="R26" i="1"/>
  <c r="R27" i="1"/>
  <c r="R28" i="1"/>
  <c r="R21" i="1"/>
  <c r="R20" i="1"/>
  <c r="R23" i="1"/>
  <c r="R24" i="1"/>
  <c r="R35" i="1"/>
  <c r="R36" i="1"/>
  <c r="R37" i="1"/>
  <c r="R38" i="1"/>
  <c r="R39" i="1"/>
  <c r="C43" i="1"/>
</calcChain>
</file>

<file path=xl/sharedStrings.xml><?xml version="1.0" encoding="utf-8"?>
<sst xmlns="http://schemas.openxmlformats.org/spreadsheetml/2006/main" count="320" uniqueCount="263">
  <si>
    <t>名</t>
    <rPh sb="0" eb="1">
      <t>メイ</t>
    </rPh>
    <phoneticPr fontId="19"/>
  </si>
  <si>
    <t>選手名(名),ふりがな(せい),学年</t>
    <rPh sb="0" eb="3">
      <t>センシュメイ</t>
    </rPh>
    <rPh sb="4" eb="5">
      <t>メイ</t>
    </rPh>
    <phoneticPr fontId="19"/>
  </si>
  <si>
    <t>《個人対抗シングルス》</t>
    <rPh sb="1" eb="3">
      <t>コジン</t>
    </rPh>
    <rPh sb="3" eb="5">
      <t>タイコウ</t>
    </rPh>
    <phoneticPr fontId="19"/>
  </si>
  <si>
    <t>申込期限を入力してください。</t>
    <rPh sb="0" eb="2">
      <t>モウシコミ</t>
    </rPh>
    <rPh sb="2" eb="4">
      <t>キゲン</t>
    </rPh>
    <rPh sb="5" eb="7">
      <t>ニュウリョク</t>
    </rPh>
    <phoneticPr fontId="19"/>
  </si>
  <si>
    <t>参加の有無</t>
    <rPh sb="0" eb="2">
      <t>サンカ</t>
    </rPh>
    <rPh sb="3" eb="5">
      <t>ウム</t>
    </rPh>
    <phoneticPr fontId="19"/>
  </si>
  <si>
    <t>ふりがな(めい)</t>
    <phoneticPr fontId="19"/>
  </si>
  <si>
    <t>印</t>
    <rPh sb="0" eb="1">
      <t>イン</t>
    </rPh>
    <phoneticPr fontId="19"/>
  </si>
  <si>
    <t>・ダウンロードができない、または操作方法がわからないなど何か不具合が
　ありましたら上記までご連絡ください。</t>
    <rPh sb="16" eb="18">
      <t>ソウサ</t>
    </rPh>
    <rPh sb="18" eb="20">
      <t>ホウホウ</t>
    </rPh>
    <rPh sb="28" eb="29">
      <t>ナニ</t>
    </rPh>
    <rPh sb="30" eb="33">
      <t>フグアイ</t>
    </rPh>
    <rPh sb="42" eb="44">
      <t>ジョウキ</t>
    </rPh>
    <rPh sb="47" eb="49">
      <t>レンラク</t>
    </rPh>
    <phoneticPr fontId="19"/>
  </si>
  <si>
    <t>参加実人数</t>
    <rPh sb="0" eb="2">
      <t>サンカ</t>
    </rPh>
    <rPh sb="2" eb="3">
      <t>ジツ</t>
    </rPh>
    <rPh sb="3" eb="5">
      <t>ニンズウ</t>
    </rPh>
    <phoneticPr fontId="19"/>
  </si>
  <si>
    <t>・フォント等は調節してありますので変更は不要です。</t>
    <rPh sb="5" eb="6">
      <t>トウ</t>
    </rPh>
    <rPh sb="7" eb="9">
      <t>チョウセツ</t>
    </rPh>
    <rPh sb="17" eb="19">
      <t>ヘンコウ</t>
    </rPh>
    <rPh sb="20" eb="22">
      <t>フヨウ</t>
    </rPh>
    <phoneticPr fontId="19"/>
  </si>
  <si>
    <t>全員記入し
てください。　　　　</t>
    <rPh sb="0" eb="2">
      <t>ゼンイン</t>
    </rPh>
    <phoneticPr fontId="19"/>
  </si>
  <si>
    <t>選手名（全角漢字）</t>
    <rPh sb="0" eb="3">
      <t>センシュメイ</t>
    </rPh>
    <rPh sb="4" eb="6">
      <t>ゼンカク</t>
    </rPh>
    <rPh sb="6" eb="8">
      <t>カンジ</t>
    </rPh>
    <phoneticPr fontId="19"/>
  </si>
  <si>
    <t>曜</t>
    <rPh sb="0" eb="1">
      <t>ヨウ</t>
    </rPh>
    <phoneticPr fontId="19"/>
  </si>
  <si>
    <t>《個人対抗ダブルス》</t>
    <rPh sb="1" eb="3">
      <t>コジン</t>
    </rPh>
    <rPh sb="3" eb="5">
      <t>タイコウ</t>
    </rPh>
    <phoneticPr fontId="19"/>
  </si>
  <si>
    <t>　送付先電子メールアドレス</t>
    <rPh sb="1" eb="4">
      <t>ソウフサキ</t>
    </rPh>
    <rPh sb="4" eb="6">
      <t>デンシ</t>
    </rPh>
    <phoneticPr fontId="19"/>
  </si>
  <si>
    <t>性別</t>
    <rPh sb="0" eb="2">
      <t>セイベツ</t>
    </rPh>
    <phoneticPr fontId="19"/>
  </si>
  <si>
    <t>学校名</t>
    <rPh sb="0" eb="3">
      <t>ガッコウメイ</t>
    </rPh>
    <phoneticPr fontId="19"/>
  </si>
  <si>
    <t>所在地</t>
    <rPh sb="0" eb="3">
      <t>ショザイチ</t>
    </rPh>
    <phoneticPr fontId="19"/>
  </si>
  <si>
    <t>〒</t>
    <phoneticPr fontId="19"/>
  </si>
  <si>
    <t>住所</t>
    <rPh sb="0" eb="2">
      <t>ジュウショ</t>
    </rPh>
    <phoneticPr fontId="19"/>
  </si>
  <si>
    <t>電話番号</t>
    <rPh sb="0" eb="2">
      <t>デンワ</t>
    </rPh>
    <rPh sb="2" eb="4">
      <t>バンゴウ</t>
    </rPh>
    <phoneticPr fontId="19"/>
  </si>
  <si>
    <t>姓</t>
    <rPh sb="0" eb="1">
      <t>セイ</t>
    </rPh>
    <phoneticPr fontId="19"/>
  </si>
  <si>
    <t>記載責任者</t>
    <rPh sb="0" eb="2">
      <t>キサイ</t>
    </rPh>
    <rPh sb="2" eb="5">
      <t>セキニンシャ</t>
    </rPh>
    <phoneticPr fontId="19"/>
  </si>
  <si>
    <t>引率顧問名</t>
    <rPh sb="0" eb="2">
      <t>インソツ</t>
    </rPh>
    <rPh sb="2" eb="4">
      <t>コモン</t>
    </rPh>
    <rPh sb="4" eb="5">
      <t>メイ</t>
    </rPh>
    <phoneticPr fontId="19"/>
  </si>
  <si>
    <t>　　※校内ランク順に、学年もすべて記入してください。</t>
    <rPh sb="3" eb="5">
      <t>コウナイ</t>
    </rPh>
    <rPh sb="8" eb="9">
      <t>ジュン</t>
    </rPh>
    <rPh sb="11" eb="13">
      <t>ガクネン</t>
    </rPh>
    <rPh sb="17" eb="19">
      <t>キニュウ</t>
    </rPh>
    <phoneticPr fontId="19"/>
  </si>
  <si>
    <t>ランク</t>
    <phoneticPr fontId="19"/>
  </si>
  <si>
    <t>学年</t>
    <rPh sb="0" eb="2">
      <t>ガクネン</t>
    </rPh>
    <phoneticPr fontId="19"/>
  </si>
  <si>
    <t>選手名(名)</t>
    <phoneticPr fontId="19"/>
  </si>
  <si>
    <t>ふりがな(せい)</t>
    <phoneticPr fontId="19"/>
  </si>
  <si>
    <t>選手名(名),ふりがな(せい)</t>
    <phoneticPr fontId="19"/>
  </si>
  <si>
    <t>選手名(名),ふりがな(めい)</t>
    <phoneticPr fontId="19"/>
  </si>
  <si>
    <t>選手名(名),ふりがな(せい,めい),学年</t>
    <phoneticPr fontId="19"/>
  </si>
  <si>
    <t>ふりがな(せい,めい)</t>
    <phoneticPr fontId="19"/>
  </si>
  <si>
    <t>選手名(名),ふりがな(せい,めい)</t>
    <phoneticPr fontId="19"/>
  </si>
  <si>
    <t>学年</t>
    <phoneticPr fontId="19"/>
  </si>
  <si>
    <t>選手名(名),学年</t>
    <rPh sb="0" eb="3">
      <t>センシュメイ</t>
    </rPh>
    <rPh sb="4" eb="5">
      <t>ナ</t>
    </rPh>
    <phoneticPr fontId="19"/>
  </si>
  <si>
    <t>ふりがな(せい),学年</t>
    <phoneticPr fontId="19"/>
  </si>
  <si>
    <t>ふりがな(めい),学年</t>
    <phoneticPr fontId="19"/>
  </si>
  <si>
    <t>選手名(名),ふりがな(めい),学年</t>
    <rPh sb="0" eb="3">
      <t>センシュメイ</t>
    </rPh>
    <rPh sb="4" eb="5">
      <t>メイ</t>
    </rPh>
    <phoneticPr fontId="19"/>
  </si>
  <si>
    <t>ふりがな(せい,めい),学年</t>
    <phoneticPr fontId="19"/>
  </si>
  <si>
    <t>　上記の者の標記大会に参加することを認め、参加申込みをいたします。</t>
    <rPh sb="1" eb="3">
      <t>ジョウキ</t>
    </rPh>
    <rPh sb="4" eb="5">
      <t>モノ</t>
    </rPh>
    <rPh sb="6" eb="8">
      <t>ヒョウキ</t>
    </rPh>
    <rPh sb="8" eb="10">
      <t>タイカイ</t>
    </rPh>
    <rPh sb="11" eb="13">
      <t>サンカ</t>
    </rPh>
    <rPh sb="18" eb="19">
      <t>ミト</t>
    </rPh>
    <rPh sb="21" eb="23">
      <t>サンカ</t>
    </rPh>
    <rPh sb="23" eb="25">
      <t>モウシコ</t>
    </rPh>
    <phoneticPr fontId="19"/>
  </si>
  <si>
    <t>主管校名を選んでください。</t>
    <rPh sb="0" eb="2">
      <t>シュカン</t>
    </rPh>
    <rPh sb="2" eb="4">
      <t>コウメイ</t>
    </rPh>
    <rPh sb="5" eb="6">
      <t>エラ</t>
    </rPh>
    <phoneticPr fontId="19"/>
  </si>
  <si>
    <t>日</t>
    <rPh sb="0" eb="1">
      <t>ヒ</t>
    </rPh>
    <phoneticPr fontId="19"/>
  </si>
  <si>
    <t>申込先の顧問名を入力してください。</t>
    <rPh sb="0" eb="3">
      <t>モウシコミサキ</t>
    </rPh>
    <rPh sb="4" eb="6">
      <t>コモン</t>
    </rPh>
    <rPh sb="6" eb="7">
      <t>メイ</t>
    </rPh>
    <rPh sb="8" eb="10">
      <t>ニュウリョク</t>
    </rPh>
    <phoneticPr fontId="19"/>
  </si>
  <si>
    <t>申込先の　e-mail　アドレスを入力してください。</t>
    <rPh sb="0" eb="3">
      <t>モウシコミサキ</t>
    </rPh>
    <rPh sb="17" eb="19">
      <t>ニュウリョク</t>
    </rPh>
    <phoneticPr fontId="19"/>
  </si>
  <si>
    <t>月</t>
    <rPh sb="0" eb="1">
      <t>ツキ</t>
    </rPh>
    <phoneticPr fontId="19"/>
  </si>
  <si>
    <t>　新潟地区バドミントン部顧問　様</t>
    <rPh sb="1" eb="3">
      <t>ニイガタ</t>
    </rPh>
    <rPh sb="3" eb="5">
      <t>チク</t>
    </rPh>
    <rPh sb="11" eb="12">
      <t>ブ</t>
    </rPh>
    <rPh sb="12" eb="14">
      <t>コモン</t>
    </rPh>
    <rPh sb="15" eb="16">
      <t>サマ</t>
    </rPh>
    <phoneticPr fontId="19"/>
  </si>
  <si>
    <t>新潟中央</t>
  </si>
  <si>
    <t>新潟</t>
  </si>
  <si>
    <t>新潟南</t>
  </si>
  <si>
    <t>新潟西</t>
  </si>
  <si>
    <t>新潟北</t>
  </si>
  <si>
    <t>新潟江南</t>
  </si>
  <si>
    <t>新潟東</t>
  </si>
  <si>
    <t>新潟向陽</t>
  </si>
  <si>
    <t>白根</t>
  </si>
  <si>
    <t>巻</t>
  </si>
  <si>
    <t>巻総合</t>
  </si>
  <si>
    <t>吉田</t>
  </si>
  <si>
    <t>分水</t>
  </si>
  <si>
    <t>万代</t>
  </si>
  <si>
    <t>新潟明訓</t>
  </si>
  <si>
    <t>北越</t>
  </si>
  <si>
    <t>新潟青陵</t>
  </si>
  <si>
    <t>新潟清心女子</t>
  </si>
  <si>
    <t>新潟第一</t>
  </si>
  <si>
    <t>敬和学園</t>
  </si>
  <si>
    <t>東京学館新潟</t>
  </si>
  <si>
    <t>日本文理</t>
  </si>
  <si>
    <t>高志中等</t>
    <rPh sb="0" eb="2">
      <t>コウシ</t>
    </rPh>
    <rPh sb="2" eb="4">
      <t>チュウトウ</t>
    </rPh>
    <phoneticPr fontId="19"/>
  </si>
  <si>
    <t>９５１－８１２７</t>
  </si>
  <si>
    <t>９５０－２０２４</t>
  </si>
  <si>
    <t>９５０－２１０１</t>
  </si>
  <si>
    <t>９５０－８６３９</t>
  </si>
  <si>
    <t xml:space="preserve">９５１－８１２６ </t>
  </si>
  <si>
    <t>９５３－００４１</t>
  </si>
  <si>
    <t>0256-93-5455</t>
  </si>
  <si>
    <t>９５０－０１２１</t>
  </si>
  <si>
    <t xml:space="preserve">９５０－０９９４ </t>
  </si>
  <si>
    <t xml:space="preserve">９５０－０８０４ </t>
  </si>
  <si>
    <t xml:space="preserve">９５０－０９４８ </t>
  </si>
  <si>
    <t>９５０－１１４１</t>
  </si>
  <si>
    <t xml:space="preserve">９５１－８１３１ </t>
  </si>
  <si>
    <t>新潟市中央区沼垂東６丁目８－１</t>
  </si>
  <si>
    <t>９５０－１２１４</t>
  </si>
  <si>
    <t>新潟市西区新通１０７２</t>
  </si>
  <si>
    <t xml:space="preserve">９５３－００４４ </t>
  </si>
  <si>
    <t>新潟市西区小新西１丁目５－１</t>
  </si>
  <si>
    <t>９５９－０２６５</t>
  </si>
  <si>
    <t>新潟市中央区学校町通２番町５３１７番地１</t>
  </si>
  <si>
    <t>９５９－０１１３</t>
  </si>
  <si>
    <t xml:space="preserve">９５０－８６６６ </t>
  </si>
  <si>
    <t xml:space="preserve">９５０－８７９０ </t>
  </si>
  <si>
    <t>新潟市南区上下諏訪木１２１４</t>
  </si>
  <si>
    <t>新潟市中央区高志１丁目１５－１</t>
  </si>
  <si>
    <t>新潟市東区本所８４７－１</t>
  </si>
  <si>
    <t xml:space="preserve">９５０－０１１６ </t>
  </si>
  <si>
    <t>新潟市中央区白山浦２丁目６８－２</t>
  </si>
  <si>
    <t xml:space="preserve">９５０－０９１６ </t>
  </si>
  <si>
    <t>新潟市西区五十嵐一の町６３７０</t>
  </si>
  <si>
    <t>９５１－８１２１</t>
  </si>
  <si>
    <t>９５０－３１１２</t>
  </si>
  <si>
    <t>９５１－８１４１</t>
  </si>
  <si>
    <t xml:space="preserve">９５０－２０３５ </t>
  </si>
  <si>
    <t>新潟市中央区上所１丁目３－1</t>
  </si>
  <si>
    <t>新潟市中央区女池南３丁目６－１</t>
  </si>
  <si>
    <t>新潟市東区小金町２丁目６－１</t>
  </si>
  <si>
    <t>新潟市江南区亀田向陽４丁目３－１</t>
  </si>
  <si>
    <t>新潟市西蒲区巻乙３０－１</t>
  </si>
  <si>
    <t>新潟市江南区北山１０３７</t>
  </si>
  <si>
    <t>新潟市西蒲区巻甲４２９５－１</t>
  </si>
  <si>
    <t>燕市吉田東町１６－１</t>
  </si>
  <si>
    <t>新潟市中央区米山５丁目１２－１</t>
  </si>
  <si>
    <t>0256-72-2351</t>
  </si>
  <si>
    <t>新潟市中央区水道町１－５９３２</t>
  </si>
  <si>
    <t>新潟市北区太夫浜３２５</t>
  </si>
  <si>
    <t>新潟市中央区関新３丁目３－１</t>
  </si>
  <si>
    <t>025-266-2131</t>
  </si>
  <si>
    <t>025-229-2191</t>
  </si>
  <si>
    <t>025-247-3331</t>
  </si>
  <si>
    <t>025-283-0326</t>
  </si>
  <si>
    <t>025-262-1561</t>
  </si>
  <si>
    <t>025-271-7055</t>
  </si>
  <si>
    <t>025-271-1281</t>
  </si>
  <si>
    <t>025-266-1101</t>
  </si>
  <si>
    <t>025-266-0101</t>
  </si>
  <si>
    <t>025-382-3221</t>
  </si>
  <si>
    <t>025-372-2185</t>
  </si>
  <si>
    <t>0256-72-3261</t>
  </si>
  <si>
    <t>0256-93-3225</t>
  </si>
  <si>
    <t>0256-98-2191</t>
  </si>
  <si>
    <t>025-241-0193</t>
  </si>
  <si>
    <t>025-286-9811</t>
  </si>
  <si>
    <t>025-257-2131</t>
  </si>
  <si>
    <t>025-245-5681</t>
  </si>
  <si>
    <t>025-266-8131</t>
  </si>
  <si>
    <t>025-269-2041</t>
  </si>
  <si>
    <t>025-259-2391</t>
  </si>
  <si>
    <t>025-231-5643</t>
  </si>
  <si>
    <t>025-266-1238</t>
  </si>
  <si>
    <t>025-283-8857</t>
  </si>
  <si>
    <t>025-260-1000</t>
  </si>
  <si>
    <t>025-267-7795</t>
  </si>
  <si>
    <t>025-229-2201</t>
  </si>
  <si>
    <t>025-247-3489</t>
  </si>
  <si>
    <t>025-283-3998</t>
  </si>
  <si>
    <t>025-261-3902</t>
  </si>
  <si>
    <t>025-270-2522</t>
  </si>
  <si>
    <t>025-270-8301</t>
  </si>
  <si>
    <t>025-230-4751</t>
  </si>
  <si>
    <t>025-381-1831</t>
  </si>
  <si>
    <t>025-372-5219</t>
  </si>
  <si>
    <t>0256-73-4424</t>
  </si>
  <si>
    <t>0256-72-1751</t>
  </si>
  <si>
    <t>0256-98-6598</t>
  </si>
  <si>
    <t>025-241-0197</t>
  </si>
  <si>
    <t>025-286-9812</t>
  </si>
  <si>
    <t>025-257-2077</t>
  </si>
  <si>
    <t>025-247-5680</t>
  </si>
  <si>
    <t>025-265-3431</t>
  </si>
  <si>
    <t>025-269-2042</t>
  </si>
  <si>
    <t>025-259-7281</t>
  </si>
  <si>
    <t>025-267-2472</t>
  </si>
  <si>
    <t>025-284-7898</t>
  </si>
  <si>
    <t>025-260-5112</t>
  </si>
  <si>
    <t>県立新潟高等学校</t>
    <rPh sb="0" eb="2">
      <t>ケンリツ</t>
    </rPh>
    <rPh sb="2" eb="4">
      <t>ニイガタ</t>
    </rPh>
    <rPh sb="4" eb="6">
      <t>コウトウ</t>
    </rPh>
    <rPh sb="6" eb="8">
      <t>ガッコウ</t>
    </rPh>
    <phoneticPr fontId="19"/>
  </si>
  <si>
    <t>県立新潟中央高等学校</t>
    <rPh sb="2" eb="4">
      <t>ニイガタ</t>
    </rPh>
    <rPh sb="4" eb="6">
      <t>チュウオウ</t>
    </rPh>
    <rPh sb="6" eb="8">
      <t>コウトウ</t>
    </rPh>
    <rPh sb="8" eb="10">
      <t>ガッコウ</t>
    </rPh>
    <phoneticPr fontId="19"/>
  </si>
  <si>
    <t>県立新潟南高等学校</t>
    <rPh sb="0" eb="2">
      <t>ケンリツ</t>
    </rPh>
    <rPh sb="2" eb="4">
      <t>ニイガタ</t>
    </rPh>
    <rPh sb="4" eb="5">
      <t>ミナミ</t>
    </rPh>
    <rPh sb="5" eb="7">
      <t>コウトウ</t>
    </rPh>
    <rPh sb="7" eb="9">
      <t>ガッコウ</t>
    </rPh>
    <phoneticPr fontId="19"/>
  </si>
  <si>
    <t>県立新潟江南高等学校</t>
    <rPh sb="2" eb="4">
      <t>ニイガタ</t>
    </rPh>
    <rPh sb="4" eb="6">
      <t>コウナン</t>
    </rPh>
    <rPh sb="6" eb="8">
      <t>コウトウ</t>
    </rPh>
    <rPh sb="8" eb="10">
      <t>ガッコウ</t>
    </rPh>
    <phoneticPr fontId="19"/>
  </si>
  <si>
    <t>県立新潟西高等学校</t>
    <rPh sb="2" eb="4">
      <t>ニイガタ</t>
    </rPh>
    <rPh sb="4" eb="5">
      <t>ニシ</t>
    </rPh>
    <rPh sb="5" eb="7">
      <t>コウトウ</t>
    </rPh>
    <rPh sb="7" eb="9">
      <t>ガッコウ</t>
    </rPh>
    <phoneticPr fontId="19"/>
  </si>
  <si>
    <t>県立新潟東高等学校</t>
    <rPh sb="2" eb="4">
      <t>ニイガタ</t>
    </rPh>
    <rPh sb="4" eb="5">
      <t>ヒガシ</t>
    </rPh>
    <rPh sb="5" eb="7">
      <t>コウトウ</t>
    </rPh>
    <rPh sb="7" eb="9">
      <t>ガッコウ</t>
    </rPh>
    <phoneticPr fontId="19"/>
  </si>
  <si>
    <t>県立新潟北高等学校</t>
    <rPh sb="2" eb="4">
      <t>ニイガタ</t>
    </rPh>
    <rPh sb="4" eb="5">
      <t>キタ</t>
    </rPh>
    <rPh sb="5" eb="7">
      <t>コウトウ</t>
    </rPh>
    <rPh sb="7" eb="9">
      <t>ガッコウ</t>
    </rPh>
    <phoneticPr fontId="19"/>
  </si>
  <si>
    <t>県立新潟工業高等学校</t>
    <rPh sb="0" eb="2">
      <t>ケンリツ</t>
    </rPh>
    <rPh sb="2" eb="4">
      <t>ニイガタ</t>
    </rPh>
    <rPh sb="4" eb="6">
      <t>コウギョウ</t>
    </rPh>
    <rPh sb="6" eb="8">
      <t>コウトウ</t>
    </rPh>
    <rPh sb="8" eb="10">
      <t>ガッコウ</t>
    </rPh>
    <phoneticPr fontId="19"/>
  </si>
  <si>
    <t>県立新潟商業高等学校</t>
    <rPh sb="0" eb="2">
      <t>ケンリツ</t>
    </rPh>
    <rPh sb="2" eb="4">
      <t>ニイガタ</t>
    </rPh>
    <rPh sb="4" eb="6">
      <t>ショウギョウ</t>
    </rPh>
    <rPh sb="6" eb="8">
      <t>コウトウ</t>
    </rPh>
    <rPh sb="8" eb="10">
      <t>ガッコウ</t>
    </rPh>
    <phoneticPr fontId="19"/>
  </si>
  <si>
    <t>県立新潟向陽高等学校</t>
    <rPh sb="0" eb="2">
      <t>ケンリツ</t>
    </rPh>
    <rPh sb="2" eb="4">
      <t>ニイガタ</t>
    </rPh>
    <rPh sb="4" eb="6">
      <t>コウヨウ</t>
    </rPh>
    <rPh sb="6" eb="8">
      <t>コウトウ</t>
    </rPh>
    <rPh sb="8" eb="10">
      <t>ガッコウ</t>
    </rPh>
    <phoneticPr fontId="19"/>
  </si>
  <si>
    <t>県立白根高等学校</t>
    <rPh sb="0" eb="2">
      <t>ケンリツ</t>
    </rPh>
    <rPh sb="2" eb="4">
      <t>シロネ</t>
    </rPh>
    <rPh sb="4" eb="6">
      <t>コウトウ</t>
    </rPh>
    <rPh sb="6" eb="8">
      <t>ガッコウ</t>
    </rPh>
    <phoneticPr fontId="19"/>
  </si>
  <si>
    <t>県立巻高等学校</t>
    <rPh sb="0" eb="2">
      <t>ケンリツ</t>
    </rPh>
    <rPh sb="2" eb="3">
      <t>マキ</t>
    </rPh>
    <rPh sb="3" eb="5">
      <t>コウトウ</t>
    </rPh>
    <rPh sb="5" eb="7">
      <t>ガッコウ</t>
    </rPh>
    <phoneticPr fontId="19"/>
  </si>
  <si>
    <t>県立巻総合高等学校</t>
    <rPh sb="0" eb="2">
      <t>ケンリツ</t>
    </rPh>
    <rPh sb="2" eb="3">
      <t>マキ</t>
    </rPh>
    <rPh sb="3" eb="5">
      <t>ソウゴウ</t>
    </rPh>
    <rPh sb="5" eb="7">
      <t>コウトウ</t>
    </rPh>
    <rPh sb="7" eb="9">
      <t>ガッコウ</t>
    </rPh>
    <phoneticPr fontId="19"/>
  </si>
  <si>
    <t>県立吉田高等学校</t>
    <rPh sb="0" eb="2">
      <t>ケンリツ</t>
    </rPh>
    <rPh sb="2" eb="4">
      <t>ヨシダ</t>
    </rPh>
    <rPh sb="4" eb="6">
      <t>コウトウ</t>
    </rPh>
    <rPh sb="6" eb="8">
      <t>ガッコウ</t>
    </rPh>
    <phoneticPr fontId="19"/>
  </si>
  <si>
    <t>県立分水高等学校</t>
    <rPh sb="0" eb="2">
      <t>ケンリツ</t>
    </rPh>
    <rPh sb="2" eb="4">
      <t>ブンスイ</t>
    </rPh>
    <rPh sb="4" eb="6">
      <t>コウトウ</t>
    </rPh>
    <rPh sb="6" eb="8">
      <t>ガッコウ</t>
    </rPh>
    <phoneticPr fontId="19"/>
  </si>
  <si>
    <t>新潟市立万代高等学校</t>
    <rPh sb="0" eb="2">
      <t>ニイガタ</t>
    </rPh>
    <rPh sb="2" eb="4">
      <t>シリツ</t>
    </rPh>
    <rPh sb="4" eb="6">
      <t>バンダイ</t>
    </rPh>
    <rPh sb="6" eb="8">
      <t>コウトウ</t>
    </rPh>
    <rPh sb="8" eb="10">
      <t>ガッコウ</t>
    </rPh>
    <phoneticPr fontId="19"/>
  </si>
  <si>
    <t>新潟市立高志中等教育学校</t>
    <rPh sb="0" eb="2">
      <t>ニイガタ</t>
    </rPh>
    <rPh sb="2" eb="4">
      <t>シリツ</t>
    </rPh>
    <rPh sb="4" eb="5">
      <t>コウ</t>
    </rPh>
    <rPh sb="5" eb="6">
      <t>シ</t>
    </rPh>
    <rPh sb="6" eb="8">
      <t>チュウトウ</t>
    </rPh>
    <rPh sb="8" eb="10">
      <t>キョウイク</t>
    </rPh>
    <rPh sb="10" eb="12">
      <t>ガッコウ</t>
    </rPh>
    <phoneticPr fontId="19"/>
  </si>
  <si>
    <t>新潟明訓高等学校</t>
    <rPh sb="0" eb="2">
      <t>ニイガタ</t>
    </rPh>
    <rPh sb="2" eb="3">
      <t>メイ</t>
    </rPh>
    <rPh sb="3" eb="4">
      <t>クン</t>
    </rPh>
    <rPh sb="4" eb="6">
      <t>コウトウ</t>
    </rPh>
    <rPh sb="6" eb="8">
      <t>ガッコウ</t>
    </rPh>
    <phoneticPr fontId="19"/>
  </si>
  <si>
    <t>北越高等学校</t>
    <rPh sb="0" eb="2">
      <t>ホクエツ</t>
    </rPh>
    <rPh sb="2" eb="4">
      <t>コウトウ</t>
    </rPh>
    <rPh sb="4" eb="6">
      <t>ガッコウ</t>
    </rPh>
    <phoneticPr fontId="19"/>
  </si>
  <si>
    <t>新潟青陵高等学校</t>
    <rPh sb="0" eb="2">
      <t>ニイガタ</t>
    </rPh>
    <rPh sb="2" eb="4">
      <t>セイリョウ</t>
    </rPh>
    <rPh sb="4" eb="6">
      <t>コウトウ</t>
    </rPh>
    <rPh sb="6" eb="8">
      <t>ガッコウ</t>
    </rPh>
    <phoneticPr fontId="19"/>
  </si>
  <si>
    <t>新潟清心女子高等学校</t>
    <rPh sb="0" eb="1">
      <t>シン</t>
    </rPh>
    <rPh sb="1" eb="2">
      <t>カタ</t>
    </rPh>
    <rPh sb="2" eb="3">
      <t>セイ</t>
    </rPh>
    <rPh sb="3" eb="4">
      <t>ココロ</t>
    </rPh>
    <rPh sb="4" eb="5">
      <t>オンナ</t>
    </rPh>
    <rPh sb="5" eb="6">
      <t>コ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</si>
  <si>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敬和学園高等学校</t>
    <rPh sb="0" eb="2">
      <t>ケイワ</t>
    </rPh>
    <rPh sb="2" eb="4">
      <t>ガクエン</t>
    </rPh>
    <rPh sb="4" eb="6">
      <t>コウトウ</t>
    </rPh>
    <rPh sb="6" eb="8">
      <t>ガッコウ</t>
    </rPh>
    <phoneticPr fontId="19"/>
  </si>
  <si>
    <t>新潟第一高等学校</t>
    <rPh sb="0" eb="2">
      <t>ニイガタ</t>
    </rPh>
    <rPh sb="2" eb="4">
      <t>ダイイチ</t>
    </rPh>
    <rPh sb="4" eb="6">
      <t>コウトウ</t>
    </rPh>
    <rPh sb="6" eb="8">
      <t>ガッコウ</t>
    </rPh>
    <phoneticPr fontId="19"/>
  </si>
  <si>
    <t>東京学館新潟高等学校</t>
    <rPh sb="0" eb="1">
      <t>ヒガシ</t>
    </rPh>
    <rPh sb="1" eb="2">
      <t>キョウ</t>
    </rPh>
    <rPh sb="2" eb="3">
      <t>ガク</t>
    </rPh>
    <rPh sb="3" eb="4">
      <t>カン</t>
    </rPh>
    <rPh sb="4" eb="5">
      <t>シン</t>
    </rPh>
    <rPh sb="5" eb="6">
      <t>ガタ</t>
    </rPh>
    <rPh sb="6" eb="7">
      <t>タカ</t>
    </rPh>
    <rPh sb="7" eb="8">
      <t>ヒトシ</t>
    </rPh>
    <rPh sb="8" eb="9">
      <t>ガク</t>
    </rPh>
    <rPh sb="9" eb="10">
      <t>コウ</t>
    </rPh>
    <phoneticPr fontId="19"/>
  </si>
  <si>
    <t>日本文理高等学校</t>
    <rPh sb="0" eb="2">
      <t>ニホン</t>
    </rPh>
    <rPh sb="2" eb="4">
      <t>ブンリ</t>
    </rPh>
    <rPh sb="4" eb="6">
      <t>コウトウ</t>
    </rPh>
    <rPh sb="6" eb="8">
      <t>ガッコウ</t>
    </rPh>
    <phoneticPr fontId="19"/>
  </si>
  <si>
    <t>燕市笈ヶ島１０４－４</t>
    <phoneticPr fontId="19"/>
  </si>
  <si>
    <t>新潟市中央区鐘木１８５－１</t>
    <phoneticPr fontId="19"/>
  </si>
  <si>
    <t xml:space="preserve">・参加実人数には、ダブルス、シングルスを兼ねている選手は１と数えてください。
</t>
    <rPh sb="1" eb="3">
      <t>サンカ</t>
    </rPh>
    <rPh sb="3" eb="4">
      <t>ジツ</t>
    </rPh>
    <rPh sb="4" eb="6">
      <t>ニンズウ</t>
    </rPh>
    <rPh sb="20" eb="21">
      <t>カ</t>
    </rPh>
    <rPh sb="25" eb="27">
      <t>センシュ</t>
    </rPh>
    <rPh sb="30" eb="31">
      <t>カゾ</t>
    </rPh>
    <phoneticPr fontId="19"/>
  </si>
  <si>
    <t>ダブルス、シングルスを兼ねて参加は１と数える。</t>
    <rPh sb="11" eb="12">
      <t>カ</t>
    </rPh>
    <rPh sb="14" eb="16">
      <t>サンカ</t>
    </rPh>
    <phoneticPr fontId="19"/>
  </si>
  <si>
    <t>新潟市西区内野西が丘3－24－1</t>
    <rPh sb="7" eb="8">
      <t>ニシ</t>
    </rPh>
    <rPh sb="9" eb="10">
      <t>オカ</t>
    </rPh>
    <phoneticPr fontId="19"/>
  </si>
  <si>
    <t>９５０－２１５７</t>
    <phoneticPr fontId="19"/>
  </si>
  <si>
    <t>人</t>
    <rPh sb="0" eb="1">
      <t>ニン</t>
    </rPh>
    <phoneticPr fontId="19"/>
  </si>
  <si>
    <t>新潟市中央区関屋下川原町２丁目６３５</t>
    <rPh sb="11" eb="12">
      <t>マチ</t>
    </rPh>
    <phoneticPr fontId="19"/>
  </si>
  <si>
    <t>男子</t>
  </si>
  <si>
    <t>年度</t>
    <rPh sb="0" eb="2">
      <t>ネンド</t>
    </rPh>
    <phoneticPr fontId="19"/>
  </si>
  <si>
    <t>大会名</t>
    <rPh sb="0" eb="3">
      <t>タイカイメイ</t>
    </rPh>
    <phoneticPr fontId="19"/>
  </si>
  <si>
    <t>大会諸元</t>
  </si>
  <si>
    <t>大会名称</t>
  </si>
  <si>
    <t>協会</t>
  </si>
  <si>
    <t>開催日</t>
  </si>
  <si>
    <t>会場</t>
  </si>
  <si>
    <t>実施種目</t>
  </si>
  <si>
    <t>男子ダブルス</t>
  </si>
  <si>
    <t>複</t>
  </si>
  <si>
    <t>BS</t>
  </si>
  <si>
    <t>男子シングルス</t>
  </si>
  <si>
    <t>単</t>
  </si>
  <si>
    <t>種目</t>
  </si>
  <si>
    <t>名前</t>
  </si>
  <si>
    <t>ふりがな</t>
  </si>
  <si>
    <t>所属</t>
  </si>
  <si>
    <t>グループ</t>
  </si>
  <si>
    <t>付加情報</t>
  </si>
  <si>
    <t>新潟県高等学校体育連盟</t>
    <rPh sb="0" eb="3">
      <t>ニイガタケン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33"/>
  </si>
  <si>
    <t>会場</t>
    <rPh sb="0" eb="2">
      <t>カイジョウ</t>
    </rPh>
    <phoneticPr fontId="19"/>
  </si>
  <si>
    <t>BD</t>
    <phoneticPr fontId="19"/>
  </si>
  <si>
    <t>GD</t>
    <phoneticPr fontId="19"/>
  </si>
  <si>
    <t>GS</t>
    <phoneticPr fontId="19"/>
  </si>
  <si>
    <t>女子ダブルス</t>
    <rPh sb="0" eb="2">
      <t>ジョシ</t>
    </rPh>
    <phoneticPr fontId="19"/>
  </si>
  <si>
    <t>女子シングルス</t>
    <rPh sb="0" eb="2">
      <t>ジョシ</t>
    </rPh>
    <phoneticPr fontId="19"/>
  </si>
  <si>
    <t>女子</t>
    <rPh sb="0" eb="2">
      <t>ジョシ</t>
    </rPh>
    <phoneticPr fontId="19"/>
  </si>
  <si>
    <t>各校引率顧問</t>
    <rPh sb="0" eb="1">
      <t>カク</t>
    </rPh>
    <rPh sb="1" eb="2">
      <t>コウ</t>
    </rPh>
    <rPh sb="2" eb="4">
      <t>インソツ</t>
    </rPh>
    <rPh sb="4" eb="6">
      <t>コモン</t>
    </rPh>
    <phoneticPr fontId="19"/>
  </si>
  <si>
    <t>No</t>
    <phoneticPr fontId="19"/>
  </si>
  <si>
    <t>複</t>
    <rPh sb="0" eb="1">
      <t>フク</t>
    </rPh>
    <phoneticPr fontId="19"/>
  </si>
  <si>
    <t>単</t>
    <rPh sb="0" eb="1">
      <t>タン</t>
    </rPh>
    <phoneticPr fontId="19"/>
  </si>
  <si>
    <t>人数</t>
    <rPh sb="0" eb="2">
      <t>ニンズウ</t>
    </rPh>
    <phoneticPr fontId="19"/>
  </si>
  <si>
    <t>新潟工業</t>
    <rPh sb="2" eb="4">
      <t>コウギョウ</t>
    </rPh>
    <phoneticPr fontId="19"/>
  </si>
  <si>
    <t>新潟商業</t>
    <rPh sb="2" eb="4">
      <t>ショウギョウ</t>
    </rPh>
    <phoneticPr fontId="19"/>
  </si>
  <si>
    <t>新潟県高等学校春季地区体育大会</t>
    <rPh sb="0" eb="3">
      <t>ニイガタケン</t>
    </rPh>
    <rPh sb="3" eb="5">
      <t>コウトウ</t>
    </rPh>
    <rPh sb="5" eb="7">
      <t>ガッコウ</t>
    </rPh>
    <rPh sb="7" eb="9">
      <t>シュンキ</t>
    </rPh>
    <rPh sb="9" eb="11">
      <t>チク</t>
    </rPh>
    <rPh sb="11" eb="13">
      <t>タイイク</t>
    </rPh>
    <rPh sb="13" eb="15">
      <t>タイカイ</t>
    </rPh>
    <phoneticPr fontId="19"/>
  </si>
  <si>
    <t>←関数が入っています。</t>
    <rPh sb="1" eb="3">
      <t>カンスウ</t>
    </rPh>
    <rPh sb="4" eb="5">
      <t>ハイ</t>
    </rPh>
    <phoneticPr fontId="19"/>
  </si>
  <si>
    <t>大会開催日（全角大文字で入力）</t>
    <rPh sb="0" eb="2">
      <t>タイカイ</t>
    </rPh>
    <rPh sb="2" eb="5">
      <t>カイサイビ</t>
    </rPh>
    <rPh sb="6" eb="8">
      <t>ゼンカク</t>
    </rPh>
    <rPh sb="8" eb="11">
      <t>オオモジ</t>
    </rPh>
    <rPh sb="12" eb="14">
      <t>ニュウリョク</t>
    </rPh>
    <phoneticPr fontId="19"/>
  </si>
  <si>
    <t>※主管校用シートです。加工しないでください。　主管校の先生は、色のついたセルに必要事項を入力してください。</t>
    <rPh sb="1" eb="3">
      <t>シュカン</t>
    </rPh>
    <rPh sb="3" eb="5">
      <t>コウヨウ</t>
    </rPh>
    <rPh sb="11" eb="13">
      <t>カコウ</t>
    </rPh>
    <rPh sb="23" eb="25">
      <t>シュカン</t>
    </rPh>
    <rPh sb="25" eb="26">
      <t>コウ</t>
    </rPh>
    <rPh sb="27" eb="29">
      <t>センセイ</t>
    </rPh>
    <rPh sb="31" eb="32">
      <t>イロ</t>
    </rPh>
    <rPh sb="39" eb="41">
      <t>ヒツヨウ</t>
    </rPh>
    <rPh sb="41" eb="43">
      <t>ジコウ</t>
    </rPh>
    <rPh sb="44" eb="46">
      <t>ニュウリョク</t>
    </rPh>
    <phoneticPr fontId="19"/>
  </si>
  <si>
    <t>学校名</t>
    <rPh sb="0" eb="3">
      <t>ガッコウメイ</t>
    </rPh>
    <phoneticPr fontId="19"/>
  </si>
  <si>
    <t>〒</t>
    <phoneticPr fontId="19"/>
  </si>
  <si>
    <t>住所</t>
    <rPh sb="0" eb="2">
      <t>ジュウショ</t>
    </rPh>
    <phoneticPr fontId="19"/>
  </si>
  <si>
    <t>TEL</t>
    <phoneticPr fontId="19"/>
  </si>
  <si>
    <t>FAX</t>
    <phoneticPr fontId="19"/>
  </si>
  <si>
    <t>←参加者カウント</t>
    <rPh sb="1" eb="4">
      <t>サンカシャ</t>
    </rPh>
    <phoneticPr fontId="19"/>
  </si>
  <si>
    <t>　※校内ランク順に、学年もすべて記入してください。</t>
    <rPh sb="2" eb="4">
      <t>コウナイ</t>
    </rPh>
    <rPh sb="7" eb="8">
      <t>ジュン</t>
    </rPh>
    <rPh sb="10" eb="12">
      <t>ガクネン</t>
    </rPh>
    <rPh sb="16" eb="18">
      <t>キニュウ</t>
    </rPh>
    <phoneticPr fontId="19"/>
  </si>
  <si>
    <t>↓引率される日付欄に○を記入してください。</t>
    <rPh sb="1" eb="3">
      <t>インソツ</t>
    </rPh>
    <rPh sb="6" eb="8">
      <t>ヒヅケ</t>
    </rPh>
    <rPh sb="8" eb="9">
      <t>ラン</t>
    </rPh>
    <phoneticPr fontId="19"/>
  </si>
  <si>
    <t>大会開催日（アサミデータ用）</t>
    <rPh sb="0" eb="2">
      <t>タイカイ</t>
    </rPh>
    <rPh sb="2" eb="5">
      <t>カイサイビ</t>
    </rPh>
    <rPh sb="12" eb="13">
      <t>ヨウ</t>
    </rPh>
    <phoneticPr fontId="19"/>
  </si>
  <si>
    <r>
      <t>半角で　例　「2</t>
    </r>
    <r>
      <rPr>
        <sz val="11"/>
        <rFont val="ＭＳ Ｐゴシック"/>
        <family val="3"/>
        <charset val="128"/>
      </rPr>
      <t>021.5.2」</t>
    </r>
    <rPh sb="0" eb="2">
      <t>ハンカク</t>
    </rPh>
    <rPh sb="4" eb="5">
      <t>レイ</t>
    </rPh>
    <phoneticPr fontId="19"/>
  </si>
  <si>
    <r>
      <t>・添付する際の</t>
    </r>
    <r>
      <rPr>
        <sz val="11"/>
        <color indexed="10"/>
        <rFont val="游ゴシック"/>
        <family val="3"/>
        <charset val="128"/>
      </rPr>
      <t>エクセルファイル名は学校名男女別</t>
    </r>
    <r>
      <rPr>
        <sz val="11"/>
        <rFont val="游ゴシック"/>
        <family val="3"/>
        <charset val="128"/>
      </rPr>
      <t>でお願いします。また電子メールの件名は「春季新潟地区大会申込」としてください。</t>
    </r>
    <rPh sb="1" eb="3">
      <t>テンプ</t>
    </rPh>
    <rPh sb="5" eb="6">
      <t>サイ</t>
    </rPh>
    <rPh sb="15" eb="16">
      <t>メイ</t>
    </rPh>
    <rPh sb="17" eb="20">
      <t>ガッコウメイ</t>
    </rPh>
    <rPh sb="20" eb="23">
      <t>ダンジョベツ</t>
    </rPh>
    <rPh sb="25" eb="26">
      <t>ネガ</t>
    </rPh>
    <rPh sb="33" eb="35">
      <t>デンシ</t>
    </rPh>
    <rPh sb="39" eb="41">
      <t>ケンメイ</t>
    </rPh>
    <rPh sb="43" eb="45">
      <t>シュンキ</t>
    </rPh>
    <rPh sb="45" eb="47">
      <t>ニイガタ</t>
    </rPh>
    <rPh sb="47" eb="49">
      <t>チク</t>
    </rPh>
    <rPh sb="49" eb="51">
      <t>タイカイ</t>
    </rPh>
    <rPh sb="51" eb="53">
      <t>モウシコミ</t>
    </rPh>
    <phoneticPr fontId="19"/>
  </si>
  <si>
    <r>
      <t>・また、参加申込書を印刷した用紙(参加申込用紙(</t>
    </r>
    <r>
      <rPr>
        <sz val="11"/>
        <color indexed="10"/>
        <rFont val="游ゴシック"/>
        <family val="3"/>
        <charset val="128"/>
      </rPr>
      <t>要校長印</t>
    </r>
    <r>
      <rPr>
        <sz val="11"/>
        <rFont val="游ゴシック"/>
        <family val="3"/>
        <charset val="128"/>
      </rPr>
      <t>))を顧問会議当日に持参し、受付に提出してください。</t>
    </r>
    <rPh sb="4" eb="6">
      <t>サンカ</t>
    </rPh>
    <rPh sb="6" eb="9">
      <t>モウシコミショ</t>
    </rPh>
    <rPh sb="10" eb="12">
      <t>インサツ</t>
    </rPh>
    <rPh sb="14" eb="16">
      <t>ヨウシ</t>
    </rPh>
    <rPh sb="17" eb="19">
      <t>サンカ</t>
    </rPh>
    <rPh sb="19" eb="21">
      <t>モウシコミ</t>
    </rPh>
    <rPh sb="21" eb="23">
      <t>ヨウシ</t>
    </rPh>
    <rPh sb="24" eb="25">
      <t>ヨウ</t>
    </rPh>
    <rPh sb="25" eb="27">
      <t>コウチョウ</t>
    </rPh>
    <rPh sb="27" eb="28">
      <t>イン</t>
    </rPh>
    <rPh sb="31" eb="33">
      <t>コモン</t>
    </rPh>
    <rPh sb="33" eb="35">
      <t>カイギ</t>
    </rPh>
    <rPh sb="35" eb="37">
      <t>トウジツ</t>
    </rPh>
    <rPh sb="38" eb="40">
      <t>ジサン</t>
    </rPh>
    <rPh sb="42" eb="44">
      <t>ウケツケ</t>
    </rPh>
    <rPh sb="45" eb="47">
      <t>テイシュツ</t>
    </rPh>
    <phoneticPr fontId="19"/>
  </si>
  <si>
    <t>・「参加申込書」シートの必要欄にのみデータを入力してください。</t>
    <rPh sb="2" eb="4">
      <t>サンカ</t>
    </rPh>
    <rPh sb="4" eb="7">
      <t>モウシコミショ</t>
    </rPh>
    <rPh sb="12" eb="14">
      <t>ヒツヨウ</t>
    </rPh>
    <rPh sb="14" eb="15">
      <t>ラン</t>
    </rPh>
    <rPh sb="22" eb="24">
      <t>ニュウリョク</t>
    </rPh>
    <phoneticPr fontId="19"/>
  </si>
  <si>
    <t>令和６年度</t>
    <phoneticPr fontId="19"/>
  </si>
  <si>
    <t>2024.5.2</t>
    <phoneticPr fontId="19"/>
  </si>
  <si>
    <t>ふりがな（全角ひらがな）</t>
    <rPh sb="5" eb="7">
      <t>ゼンカク</t>
    </rPh>
    <phoneticPr fontId="19"/>
  </si>
  <si>
    <t>せい</t>
    <phoneticPr fontId="19"/>
  </si>
  <si>
    <t>めい</t>
    <phoneticPr fontId="19"/>
  </si>
  <si>
    <t>・県立高校はなるべくグループウェアで送信してください。</t>
    <rPh sb="1" eb="3">
      <t>ケンリツ</t>
    </rPh>
    <rPh sb="3" eb="5">
      <t>コウコウ</t>
    </rPh>
    <rPh sb="18" eb="20">
      <t>ソウシン</t>
    </rPh>
    <phoneticPr fontId="19"/>
  </si>
  <si>
    <t>　それ以外の電子メール送付先は以下の通りです。</t>
    <rPh sb="3" eb="5">
      <t>イガイ</t>
    </rPh>
    <phoneticPr fontId="19"/>
  </si>
  <si>
    <t>諏訪</t>
    <rPh sb="0" eb="2">
      <t>スワ</t>
    </rPh>
    <phoneticPr fontId="19"/>
  </si>
  <si>
    <t>智子</t>
    <rPh sb="0" eb="2">
      <t>サトコ</t>
    </rPh>
    <phoneticPr fontId="19"/>
  </si>
  <si>
    <t>suwa.satoko@nein.ed.jp</t>
    <phoneticPr fontId="19"/>
  </si>
  <si>
    <t>東総合スポーツセンター・西総合スポーツセンター</t>
    <rPh sb="0" eb="1">
      <t>ヒガシ</t>
    </rPh>
    <rPh sb="1" eb="3">
      <t>ソウゴウ</t>
    </rPh>
    <rPh sb="12" eb="15">
      <t>ニシソウゴウ</t>
    </rPh>
    <phoneticPr fontId="19"/>
  </si>
  <si>
    <t>せい</t>
    <phoneticPr fontId="19"/>
  </si>
  <si>
    <t>水</t>
    <rPh sb="0" eb="1">
      <t>ミズ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</si>
</sst>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44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明朝"/>
      <family val="1"/>
      <charset val="128"/>
    </font>
    <font>
      <sz val="16"/>
      <color indexed="10"/>
      <name val="ＤＨＰ特太ゴシック体"/>
      <family val="3"/>
      <charset val="128"/>
    </font>
    <font>
      <sz val="16"/>
      <color indexed="10"/>
      <name val="ＤＦ特太ゴシック体"/>
      <family val="3"/>
      <charset val="128"/>
    </font>
    <font>
      <sz val="11"/>
      <name val="ＭＳ 明朝"/>
      <family val="1"/>
      <charset val="128"/>
    </font>
    <font>
      <sz val="16"/>
      <name val="HGS創英角ﾎﾟｯﾌﾟ体"/>
      <family val="3"/>
      <charset val="128"/>
    </font>
    <font>
      <sz val="16"/>
      <name val="ＤＦ特太ゴシック体"/>
      <family val="3"/>
      <charset val="128"/>
    </font>
    <font>
      <sz val="16"/>
      <name val="ＤＨＰ特太ゴシック体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明朝"/>
      <family val="1"/>
      <charset val="128"/>
    </font>
    <font>
      <sz val="12"/>
      <name val="ＭＳ ゴシック"/>
      <family val="3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</font>
    <font>
      <sz val="11"/>
      <name val="游ゴシック"/>
      <family val="3"/>
      <charset val="128"/>
    </font>
    <font>
      <sz val="11"/>
      <color indexed="10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b/>
      <sz val="11"/>
      <color rgb="FFFF0000"/>
      <name val="游ゴシック"/>
      <family val="3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6" fillId="0" borderId="0">
      <alignment vertical="center"/>
    </xf>
    <xf numFmtId="0" fontId="6" fillId="0" borderId="0">
      <alignment vertical="center"/>
    </xf>
  </cellStyleXfs>
  <cellXfs count="199">
    <xf numFmtId="0" fontId="0" fillId="0" borderId="0" xfId="0">
      <alignment vertical="center"/>
    </xf>
    <xf numFmtId="0" fontId="0" fillId="0" borderId="0" xfId="0" applyFont="1">
      <alignment vertical="center"/>
    </xf>
    <xf numFmtId="0" fontId="6" fillId="0" borderId="0" xfId="34" applyFont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6" fillId="0" borderId="0" xfId="34" applyFont="1" applyAlignment="1">
      <alignment horizontal="left" vertical="center" shrinkToFit="1"/>
    </xf>
    <xf numFmtId="0" fontId="0" fillId="0" borderId="0" xfId="0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vertical="center"/>
      <protection hidden="1"/>
    </xf>
    <xf numFmtId="0" fontId="0" fillId="0" borderId="19" xfId="0" applyBorder="1" applyAlignment="1" applyProtection="1">
      <alignment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21" xfId="0" applyBorder="1" applyAlignment="1">
      <alignment horizontal="center" vertical="center" wrapText="1"/>
    </xf>
    <xf numFmtId="0" fontId="22" fillId="0" borderId="0" xfId="0" applyFont="1" applyBorder="1" applyProtection="1">
      <alignment vertical="center"/>
      <protection hidden="1"/>
    </xf>
    <xf numFmtId="0" fontId="0" fillId="0" borderId="24" xfId="0" applyFont="1" applyBorder="1" applyAlignment="1" applyProtection="1">
      <alignment horizontal="center" vertical="center" wrapText="1"/>
      <protection hidden="1"/>
    </xf>
    <xf numFmtId="0" fontId="0" fillId="0" borderId="25" xfId="0" applyFont="1" applyBorder="1" applyAlignment="1" applyProtection="1">
      <alignment horizontal="center" vertical="center" wrapText="1"/>
      <protection hidden="1"/>
    </xf>
    <xf numFmtId="0" fontId="0" fillId="0" borderId="26" xfId="0" applyFont="1" applyBorder="1" applyAlignment="1" applyProtection="1">
      <alignment horizontal="center" vertical="center" wrapText="1"/>
      <protection hidden="1"/>
    </xf>
    <xf numFmtId="0" fontId="23" fillId="0" borderId="0" xfId="0" applyFont="1" applyProtection="1">
      <alignment vertical="center"/>
      <protection hidden="1"/>
    </xf>
    <xf numFmtId="0" fontId="0" fillId="0" borderId="28" xfId="0" applyBorder="1" applyAlignment="1" applyProtection="1">
      <alignment horizontal="center" vertical="center"/>
      <protection hidden="1"/>
    </xf>
    <xf numFmtId="0" fontId="0" fillId="0" borderId="29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30" xfId="0" applyFont="1" applyBorder="1" applyAlignment="1" applyProtection="1">
      <alignment horizontal="center" vertical="center"/>
      <protection hidden="1"/>
    </xf>
    <xf numFmtId="0" fontId="20" fillId="0" borderId="35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horizontal="center" vertical="center"/>
      <protection hidden="1"/>
    </xf>
    <xf numFmtId="0" fontId="20" fillId="0" borderId="36" xfId="0" applyFont="1" applyBorder="1" applyAlignment="1" applyProtection="1">
      <alignment horizontal="center" vertical="center"/>
      <protection hidden="1"/>
    </xf>
    <xf numFmtId="0" fontId="20" fillId="0" borderId="18" xfId="0" applyFont="1" applyBorder="1" applyAlignment="1" applyProtection="1">
      <alignment vertical="center"/>
      <protection hidden="1"/>
    </xf>
    <xf numFmtId="0" fontId="20" fillId="0" borderId="12" xfId="0" applyFont="1" applyBorder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20" fillId="24" borderId="61" xfId="0" applyFont="1" applyFill="1" applyBorder="1" applyAlignment="1" applyProtection="1">
      <alignment horizontal="center" vertical="center"/>
      <protection locked="0" hidden="1"/>
    </xf>
    <xf numFmtId="0" fontId="20" fillId="24" borderId="54" xfId="0" applyFont="1" applyFill="1" applyBorder="1" applyAlignment="1" applyProtection="1">
      <alignment horizontal="center" vertical="center"/>
      <protection locked="0" hidden="1"/>
    </xf>
    <xf numFmtId="0" fontId="20" fillId="24" borderId="60" xfId="0" applyFont="1" applyFill="1" applyBorder="1" applyAlignment="1" applyProtection="1">
      <alignment horizontal="center" vertical="center"/>
      <protection locked="0" hidden="1"/>
    </xf>
    <xf numFmtId="0" fontId="20" fillId="24" borderId="53" xfId="0" applyFont="1" applyFill="1" applyBorder="1" applyAlignment="1" applyProtection="1">
      <alignment horizontal="center" vertical="center"/>
      <protection locked="0" hidden="1"/>
    </xf>
    <xf numFmtId="0" fontId="20" fillId="24" borderId="55" xfId="0" applyFont="1" applyFill="1" applyBorder="1" applyAlignment="1" applyProtection="1">
      <alignment horizontal="center" vertical="center"/>
      <protection locked="0" hidden="1"/>
    </xf>
    <xf numFmtId="0" fontId="20" fillId="0" borderId="51" xfId="0" applyFont="1" applyBorder="1" applyAlignment="1" applyProtection="1">
      <alignment horizontal="center" vertical="center"/>
      <protection hidden="1"/>
    </xf>
    <xf numFmtId="0" fontId="24" fillId="0" borderId="0" xfId="0" applyFont="1" applyProtection="1">
      <alignment vertical="center"/>
      <protection hidden="1"/>
    </xf>
    <xf numFmtId="0" fontId="25" fillId="0" borderId="0" xfId="0" applyFo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alignment vertical="center"/>
      <protection hidden="1"/>
    </xf>
    <xf numFmtId="0" fontId="27" fillId="0" borderId="0" xfId="0" applyFont="1" applyFill="1" applyProtection="1">
      <alignment vertical="center"/>
      <protection hidden="1"/>
    </xf>
    <xf numFmtId="0" fontId="6" fillId="0" borderId="0" xfId="45">
      <alignment vertical="center"/>
    </xf>
    <xf numFmtId="0" fontId="6" fillId="0" borderId="0" xfId="45" applyBorder="1">
      <alignment vertical="center"/>
    </xf>
    <xf numFmtId="0" fontId="0" fillId="27" borderId="14" xfId="0" applyFill="1" applyBorder="1" applyProtection="1">
      <alignment vertical="center"/>
      <protection hidden="1"/>
    </xf>
    <xf numFmtId="0" fontId="6" fillId="0" borderId="0" xfId="0" applyFont="1">
      <alignment vertical="center"/>
    </xf>
    <xf numFmtId="0" fontId="28" fillId="25" borderId="51" xfId="0" applyFont="1" applyFill="1" applyBorder="1" applyAlignment="1" applyProtection="1">
      <alignment horizontal="left" vertical="center"/>
      <protection locked="0" hidden="1"/>
    </xf>
    <xf numFmtId="0" fontId="0" fillId="0" borderId="0" xfId="0" applyAlignment="1" applyProtection="1">
      <alignment horizontal="left" vertical="center"/>
      <protection hidden="1"/>
    </xf>
    <xf numFmtId="0" fontId="28" fillId="25" borderId="28" xfId="0" applyFont="1" applyFill="1" applyBorder="1" applyAlignment="1" applyProtection="1">
      <alignment horizontal="left" vertical="center"/>
      <protection locked="0" hidden="1"/>
    </xf>
    <xf numFmtId="0" fontId="33" fillId="0" borderId="0" xfId="33" applyNumberFormat="1" applyFont="1" applyAlignment="1">
      <alignment vertical="center"/>
    </xf>
    <xf numFmtId="0" fontId="33" fillId="0" borderId="0" xfId="0" applyFont="1" applyFill="1" applyAlignment="1" applyProtection="1">
      <alignment horizontal="left" vertical="center" shrinkToFit="1"/>
      <protection hidden="1"/>
    </xf>
    <xf numFmtId="0" fontId="33" fillId="0" borderId="0" xfId="0" applyFont="1" applyFill="1" applyAlignment="1">
      <alignment horizontal="left" vertical="center" shrinkToFit="1"/>
    </xf>
    <xf numFmtId="0" fontId="33" fillId="0" borderId="0" xfId="0" applyNumberFormat="1" applyFont="1">
      <alignment vertical="center"/>
    </xf>
    <xf numFmtId="0" fontId="32" fillId="0" borderId="0" xfId="0" applyFont="1" applyAlignment="1" applyProtection="1">
      <alignment horizontal="left" vertical="center"/>
      <protection hidden="1"/>
    </xf>
    <xf numFmtId="0" fontId="32" fillId="0" borderId="0" xfId="0" applyFont="1">
      <alignment vertical="center"/>
    </xf>
    <xf numFmtId="0" fontId="32" fillId="0" borderId="0" xfId="0" applyFont="1" applyAlignment="1" applyProtection="1">
      <alignment horizontal="center" vertical="center"/>
      <protection hidden="1"/>
    </xf>
    <xf numFmtId="0" fontId="32" fillId="0" borderId="0" xfId="0" applyNumberFormat="1" applyFont="1" applyAlignment="1" applyProtection="1">
      <alignment horizontal="center" vertical="center"/>
      <protection hidden="1"/>
    </xf>
    <xf numFmtId="0" fontId="32" fillId="0" borderId="0" xfId="0" applyNumberFormat="1" applyFont="1">
      <alignment vertical="center"/>
    </xf>
    <xf numFmtId="0" fontId="26" fillId="0" borderId="0" xfId="0" applyFont="1" applyBorder="1" applyAlignment="1">
      <alignment vertical="center"/>
    </xf>
    <xf numFmtId="0" fontId="34" fillId="0" borderId="28" xfId="0" applyFont="1" applyBorder="1" applyAlignment="1">
      <alignment vertical="center"/>
    </xf>
    <xf numFmtId="0" fontId="34" fillId="0" borderId="49" xfId="0" applyFont="1" applyBorder="1" applyAlignment="1">
      <alignment vertical="center"/>
    </xf>
    <xf numFmtId="0" fontId="34" fillId="0" borderId="10" xfId="0" applyFont="1" applyBorder="1" applyAlignment="1">
      <alignment vertical="center"/>
    </xf>
    <xf numFmtId="0" fontId="35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37" fillId="0" borderId="34" xfId="0" applyFont="1" applyBorder="1" applyAlignment="1">
      <alignment horizontal="distributed" vertical="center"/>
    </xf>
    <xf numFmtId="0" fontId="37" fillId="28" borderId="51" xfId="0" applyFont="1" applyFill="1" applyBorder="1" applyAlignment="1">
      <alignment horizontal="center" vertical="center" shrinkToFit="1"/>
    </xf>
    <xf numFmtId="0" fontId="37" fillId="28" borderId="51" xfId="0" applyFont="1" applyFill="1" applyBorder="1" applyAlignment="1" applyProtection="1">
      <alignment horizontal="center" vertical="center"/>
      <protection locked="0"/>
    </xf>
    <xf numFmtId="0" fontId="37" fillId="28" borderId="34" xfId="0" applyFont="1" applyFill="1" applyBorder="1" applyAlignment="1">
      <alignment horizontal="center" vertical="center" shrinkToFit="1"/>
    </xf>
    <xf numFmtId="0" fontId="37" fillId="0" borderId="11" xfId="0" applyFont="1" applyBorder="1" applyAlignment="1">
      <alignment horizontal="center" vertical="center" shrinkToFit="1"/>
    </xf>
    <xf numFmtId="0" fontId="26" fillId="0" borderId="23" xfId="0" applyFont="1" applyBorder="1" applyAlignment="1">
      <alignment horizontal="center" vertical="center"/>
    </xf>
    <xf numFmtId="0" fontId="26" fillId="0" borderId="34" xfId="0" applyFont="1" applyBorder="1" applyAlignment="1">
      <alignment horizontal="center" vertical="center"/>
    </xf>
    <xf numFmtId="0" fontId="26" fillId="0" borderId="61" xfId="0" applyFont="1" applyBorder="1" applyAlignment="1">
      <alignment horizontal="center" vertical="center"/>
    </xf>
    <xf numFmtId="56" fontId="28" fillId="25" borderId="51" xfId="0" applyNumberFormat="1" applyFont="1" applyFill="1" applyBorder="1" applyAlignment="1" applyProtection="1">
      <alignment horizontal="center" vertical="center"/>
      <protection locked="0" hidden="1"/>
    </xf>
    <xf numFmtId="0" fontId="29" fillId="25" borderId="63" xfId="0" applyFont="1" applyFill="1" applyBorder="1" applyAlignment="1" applyProtection="1">
      <alignment horizontal="center" vertical="center"/>
      <protection locked="0" hidden="1"/>
    </xf>
    <xf numFmtId="0" fontId="29" fillId="25" borderId="65" xfId="0" applyFont="1" applyFill="1" applyBorder="1" applyAlignment="1" applyProtection="1">
      <alignment horizontal="center" vertical="center"/>
      <protection locked="0" hidden="1"/>
    </xf>
    <xf numFmtId="0" fontId="29" fillId="25" borderId="67" xfId="0" applyFont="1" applyFill="1" applyBorder="1" applyAlignment="1" applyProtection="1">
      <alignment horizontal="center" vertical="center"/>
      <protection locked="0" hidden="1"/>
    </xf>
    <xf numFmtId="0" fontId="0" fillId="26" borderId="62" xfId="0" applyFill="1" applyBorder="1" applyAlignment="1" applyProtection="1">
      <alignment horizontal="center" vertical="center"/>
      <protection hidden="1"/>
    </xf>
    <xf numFmtId="0" fontId="0" fillId="26" borderId="64" xfId="0" applyFill="1" applyBorder="1" applyAlignment="1" applyProtection="1">
      <alignment horizontal="center" vertical="center"/>
      <protection hidden="1"/>
    </xf>
    <xf numFmtId="0" fontId="0" fillId="26" borderId="66" xfId="0" applyFill="1" applyBorder="1" applyAlignment="1" applyProtection="1">
      <alignment horizontal="center" vertical="center"/>
      <protection hidden="1"/>
    </xf>
    <xf numFmtId="0" fontId="0" fillId="0" borderId="0" xfId="0" applyFill="1" applyProtection="1">
      <alignment vertical="center"/>
      <protection hidden="1"/>
    </xf>
    <xf numFmtId="0" fontId="30" fillId="25" borderId="28" xfId="44" applyFill="1" applyBorder="1" applyAlignment="1" applyProtection="1">
      <alignment vertical="center"/>
      <protection locked="0" hidden="1"/>
    </xf>
    <xf numFmtId="0" fontId="29" fillId="25" borderId="51" xfId="0" applyFont="1" applyFill="1" applyBorder="1" applyAlignment="1" applyProtection="1">
      <alignment horizontal="center" vertical="center"/>
      <protection locked="0" hidden="1"/>
    </xf>
    <xf numFmtId="0" fontId="27" fillId="29" borderId="0" xfId="0" applyFont="1" applyFill="1" applyProtection="1">
      <alignment vertical="center"/>
      <protection hidden="1"/>
    </xf>
    <xf numFmtId="0" fontId="0" fillId="29" borderId="0" xfId="0" applyFill="1" applyProtection="1">
      <alignment vertical="center"/>
      <protection hidden="1"/>
    </xf>
    <xf numFmtId="0" fontId="30" fillId="25" borderId="49" xfId="44" applyFill="1" applyBorder="1" applyAlignment="1" applyProtection="1">
      <alignment vertical="center"/>
      <protection locked="0" hidden="1"/>
    </xf>
    <xf numFmtId="0" fontId="6" fillId="0" borderId="0" xfId="0" applyFont="1" applyProtection="1">
      <alignment vertical="center"/>
      <protection hidden="1"/>
    </xf>
    <xf numFmtId="0" fontId="20" fillId="0" borderId="38" xfId="0" applyFont="1" applyBorder="1" applyAlignment="1" applyProtection="1">
      <alignment vertical="center"/>
      <protection hidden="1"/>
    </xf>
    <xf numFmtId="0" fontId="0" fillId="0" borderId="56" xfId="0" applyBorder="1" applyAlignment="1">
      <alignment vertical="center"/>
    </xf>
    <xf numFmtId="0" fontId="20" fillId="24" borderId="28" xfId="0" applyFont="1" applyFill="1" applyBorder="1" applyAlignment="1" applyProtection="1">
      <alignment horizontal="center" vertical="center"/>
      <protection locked="0" hidden="1"/>
    </xf>
    <xf numFmtId="0" fontId="20" fillId="24" borderId="29" xfId="0" applyFont="1" applyFill="1" applyBorder="1" applyAlignment="1" applyProtection="1">
      <alignment horizontal="center" vertical="center"/>
      <protection locked="0" hidden="1"/>
    </xf>
    <xf numFmtId="0" fontId="0" fillId="0" borderId="14" xfId="0" applyBorder="1" applyAlignment="1" applyProtection="1">
      <alignment horizontal="center" vertical="center"/>
      <protection hidden="1"/>
    </xf>
    <xf numFmtId="0" fontId="20" fillId="0" borderId="12" xfId="0" applyFont="1" applyBorder="1" applyAlignment="1" applyProtection="1">
      <alignment horizontal="right" vertical="center"/>
      <protection hidden="1"/>
    </xf>
    <xf numFmtId="0" fontId="0" fillId="0" borderId="42" xfId="0" applyFont="1" applyBorder="1" applyAlignment="1" applyProtection="1">
      <alignment horizontal="center" vertical="center"/>
      <protection hidden="1"/>
    </xf>
    <xf numFmtId="0" fontId="0" fillId="0" borderId="47" xfId="0" applyFont="1" applyBorder="1" applyAlignment="1" applyProtection="1">
      <alignment horizontal="center" vertical="center"/>
      <protection hidden="1"/>
    </xf>
    <xf numFmtId="0" fontId="6" fillId="0" borderId="42" xfId="0" applyFont="1" applyBorder="1" applyAlignment="1" applyProtection="1">
      <alignment horizontal="center" vertical="center"/>
      <protection hidden="1"/>
    </xf>
    <xf numFmtId="0" fontId="6" fillId="0" borderId="47" xfId="0" applyFont="1" applyBorder="1" applyAlignment="1" applyProtection="1">
      <alignment horizontal="center" vertical="center"/>
      <protection hidden="1"/>
    </xf>
    <xf numFmtId="0" fontId="20" fillId="24" borderId="38" xfId="0" applyFont="1" applyFill="1" applyBorder="1" applyAlignment="1" applyProtection="1">
      <alignment horizontal="right" vertical="center"/>
      <protection locked="0" hidden="1"/>
    </xf>
    <xf numFmtId="0" fontId="20" fillId="0" borderId="28" xfId="0" applyFont="1" applyBorder="1" applyAlignment="1" applyProtection="1">
      <alignment vertical="center"/>
      <protection hidden="1"/>
    </xf>
    <xf numFmtId="0" fontId="20" fillId="0" borderId="43" xfId="0" applyFont="1" applyBorder="1" applyAlignment="1" applyProtection="1">
      <alignment vertical="center"/>
      <protection hidden="1"/>
    </xf>
    <xf numFmtId="0" fontId="0" fillId="0" borderId="43" xfId="0" applyBorder="1" applyAlignment="1" applyProtection="1">
      <alignment vertical="center"/>
      <protection hidden="1"/>
    </xf>
    <xf numFmtId="0" fontId="0" fillId="0" borderId="57" xfId="0" applyBorder="1" applyAlignment="1" applyProtection="1">
      <alignment vertical="center"/>
      <protection hidden="1"/>
    </xf>
    <xf numFmtId="0" fontId="20" fillId="0" borderId="57" xfId="0" applyFont="1" applyBorder="1" applyAlignment="1" applyProtection="1">
      <alignment vertical="center"/>
      <protection hidden="1"/>
    </xf>
    <xf numFmtId="0" fontId="20" fillId="0" borderId="29" xfId="0" applyFont="1" applyBorder="1" applyAlignment="1" applyProtection="1">
      <alignment vertical="center"/>
      <protection hidden="1"/>
    </xf>
    <xf numFmtId="0" fontId="0" fillId="0" borderId="44" xfId="0" applyBorder="1" applyAlignment="1" applyProtection="1">
      <alignment vertical="center"/>
      <protection hidden="1"/>
    </xf>
    <xf numFmtId="0" fontId="0" fillId="0" borderId="58" xfId="0" applyBorder="1" applyAlignment="1" applyProtection="1">
      <alignment vertical="center"/>
      <protection hidden="1"/>
    </xf>
    <xf numFmtId="0" fontId="0" fillId="0" borderId="52" xfId="0" applyBorder="1" applyAlignment="1" applyProtection="1">
      <alignment vertical="center"/>
      <protection hidden="1"/>
    </xf>
    <xf numFmtId="0" fontId="0" fillId="0" borderId="79" xfId="0" applyFont="1" applyBorder="1" applyAlignment="1" applyProtection="1">
      <alignment horizontal="center" vertical="center"/>
      <protection hidden="1"/>
    </xf>
    <xf numFmtId="0" fontId="20" fillId="24" borderId="46" xfId="0" applyFont="1" applyFill="1" applyBorder="1" applyAlignment="1" applyProtection="1">
      <alignment horizontal="center" vertical="center"/>
      <protection locked="0" hidden="1"/>
    </xf>
    <xf numFmtId="0" fontId="20" fillId="24" borderId="80" xfId="0" applyFont="1" applyFill="1" applyBorder="1" applyAlignment="1" applyProtection="1">
      <alignment horizontal="center" vertical="center"/>
      <protection locked="0" hidden="1"/>
    </xf>
    <xf numFmtId="0" fontId="20" fillId="24" borderId="81" xfId="0" applyFont="1" applyFill="1" applyBorder="1" applyAlignment="1" applyProtection="1">
      <alignment horizontal="center" vertical="center"/>
      <protection locked="0" hidden="1"/>
    </xf>
    <xf numFmtId="0" fontId="0" fillId="0" borderId="52" xfId="0" applyBorder="1" applyProtection="1">
      <alignment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176" fontId="0" fillId="0" borderId="0" xfId="0" applyNumberFormat="1" applyBorder="1" applyAlignment="1" applyProtection="1">
      <alignment horizontal="center" vertical="center" shrinkToFit="1"/>
      <protection hidden="1"/>
    </xf>
    <xf numFmtId="176" fontId="0" fillId="0" borderId="15" xfId="0" applyNumberFormat="1" applyBorder="1" applyAlignment="1" applyProtection="1">
      <alignment horizontal="center" vertical="center" shrinkToFit="1"/>
      <protection hidden="1"/>
    </xf>
    <xf numFmtId="176" fontId="0" fillId="0" borderId="53" xfId="0" applyNumberFormat="1" applyBorder="1" applyAlignment="1" applyProtection="1">
      <alignment horizontal="center" vertical="center" shrinkToFit="1"/>
      <protection hidden="1"/>
    </xf>
    <xf numFmtId="0" fontId="0" fillId="24" borderId="24" xfId="0" applyFill="1" applyBorder="1" applyAlignment="1" applyProtection="1">
      <alignment horizontal="center" vertical="center"/>
      <protection locked="0" hidden="1"/>
    </xf>
    <xf numFmtId="0" fontId="0" fillId="24" borderId="53" xfId="0" applyFill="1" applyBorder="1" applyAlignment="1" applyProtection="1">
      <alignment horizontal="center" vertical="center"/>
      <protection locked="0" hidden="1"/>
    </xf>
    <xf numFmtId="0" fontId="0" fillId="24" borderId="25" xfId="0" applyFill="1" applyBorder="1" applyAlignment="1" applyProtection="1">
      <alignment horizontal="center" vertical="center"/>
      <protection locked="0" hidden="1"/>
    </xf>
    <xf numFmtId="0" fontId="0" fillId="24" borderId="54" xfId="0" applyFill="1" applyBorder="1" applyAlignment="1" applyProtection="1">
      <alignment horizontal="center" vertical="center"/>
      <protection locked="0" hidden="1"/>
    </xf>
    <xf numFmtId="0" fontId="0" fillId="24" borderId="26" xfId="0" applyFill="1" applyBorder="1" applyAlignment="1" applyProtection="1">
      <alignment horizontal="center" vertical="center"/>
      <protection locked="0" hidden="1"/>
    </xf>
    <xf numFmtId="0" fontId="0" fillId="24" borderId="55" xfId="0" applyFill="1" applyBorder="1" applyAlignment="1" applyProtection="1">
      <alignment horizontal="center" vertical="center"/>
      <protection locked="0" hidden="1"/>
    </xf>
    <xf numFmtId="0" fontId="31" fillId="0" borderId="0" xfId="0" applyFont="1" applyBorder="1" applyAlignment="1" applyProtection="1">
      <alignment vertical="center"/>
      <protection hidden="1"/>
    </xf>
    <xf numFmtId="0" fontId="31" fillId="0" borderId="0" xfId="0" applyFont="1" applyProtection="1">
      <alignment vertical="center"/>
      <protection hidden="1"/>
    </xf>
    <xf numFmtId="0" fontId="6" fillId="0" borderId="37" xfId="0" applyFont="1" applyFill="1" applyBorder="1" applyAlignment="1" applyProtection="1">
      <alignment horizontal="center" vertical="center"/>
      <protection hidden="1"/>
    </xf>
    <xf numFmtId="56" fontId="33" fillId="0" borderId="0" xfId="33" applyNumberFormat="1" applyFont="1" applyAlignment="1">
      <alignment vertical="center"/>
    </xf>
    <xf numFmtId="0" fontId="20" fillId="24" borderId="27" xfId="0" applyFont="1" applyFill="1" applyBorder="1" applyAlignment="1" applyProtection="1">
      <alignment horizontal="center" vertical="center" shrinkToFit="1"/>
      <protection locked="0" hidden="1"/>
    </xf>
    <xf numFmtId="0" fontId="20" fillId="24" borderId="45" xfId="0" applyFont="1" applyFill="1" applyBorder="1" applyAlignment="1" applyProtection="1">
      <alignment horizontal="center" vertical="center" shrinkToFit="1"/>
      <protection locked="0" hidden="1"/>
    </xf>
    <xf numFmtId="0" fontId="20" fillId="24" borderId="28" xfId="0" applyFont="1" applyFill="1" applyBorder="1" applyAlignment="1" applyProtection="1">
      <alignment horizontal="center" vertical="center" shrinkToFit="1"/>
      <protection locked="0" hidden="1"/>
    </xf>
    <xf numFmtId="0" fontId="20" fillId="24" borderId="39" xfId="0" applyFont="1" applyFill="1" applyBorder="1" applyAlignment="1" applyProtection="1">
      <alignment horizontal="center" vertical="center" shrinkToFit="1"/>
      <protection locked="0" hidden="1"/>
    </xf>
    <xf numFmtId="0" fontId="20" fillId="24" borderId="29" xfId="0" applyFont="1" applyFill="1" applyBorder="1" applyAlignment="1" applyProtection="1">
      <alignment horizontal="center" vertical="center" shrinkToFit="1"/>
      <protection locked="0" hidden="1"/>
    </xf>
    <xf numFmtId="0" fontId="20" fillId="24" borderId="40" xfId="0" applyFont="1" applyFill="1" applyBorder="1" applyAlignment="1" applyProtection="1">
      <alignment horizontal="center" vertical="center" shrinkToFit="1"/>
      <protection locked="0" hidden="1"/>
    </xf>
    <xf numFmtId="0" fontId="40" fillId="0" borderId="0" xfId="0" applyFont="1">
      <alignment vertical="center"/>
    </xf>
    <xf numFmtId="0" fontId="40" fillId="0" borderId="0" xfId="0" applyFont="1" applyAlignment="1">
      <alignment vertical="center" wrapText="1"/>
    </xf>
    <xf numFmtId="0" fontId="41" fillId="0" borderId="0" xfId="0" applyFont="1" applyAlignment="1">
      <alignment vertical="center" wrapText="1"/>
    </xf>
    <xf numFmtId="0" fontId="41" fillId="0" borderId="0" xfId="0" applyFont="1">
      <alignment vertical="center"/>
    </xf>
    <xf numFmtId="0" fontId="40" fillId="0" borderId="0" xfId="34" applyFont="1" applyAlignment="1">
      <alignment horizontal="center" vertical="center" shrinkToFit="1"/>
    </xf>
    <xf numFmtId="0" fontId="40" fillId="0" borderId="0" xfId="34" applyFont="1" applyAlignment="1">
      <alignment horizontal="left" vertical="center" shrinkToFit="1"/>
    </xf>
    <xf numFmtId="0" fontId="42" fillId="0" borderId="0" xfId="0" applyFont="1">
      <alignment vertical="center"/>
    </xf>
    <xf numFmtId="0" fontId="38" fillId="0" borderId="19" xfId="0" applyFont="1" applyBorder="1" applyProtection="1">
      <alignment vertical="center"/>
      <protection hidden="1"/>
    </xf>
    <xf numFmtId="0" fontId="0" fillId="0" borderId="82" xfId="0" applyBorder="1" applyProtection="1">
      <alignment vertical="center"/>
      <protection hidden="1"/>
    </xf>
    <xf numFmtId="0" fontId="38" fillId="0" borderId="83" xfId="0" applyFont="1" applyBorder="1" applyProtection="1">
      <alignment vertical="center"/>
      <protection hidden="1"/>
    </xf>
    <xf numFmtId="0" fontId="0" fillId="0" borderId="84" xfId="0" applyBorder="1" applyProtection="1">
      <alignment vertical="center"/>
      <protection hidden="1"/>
    </xf>
    <xf numFmtId="0" fontId="0" fillId="0" borderId="86" xfId="0" applyBorder="1" applyProtection="1">
      <alignment vertical="center"/>
      <protection hidden="1"/>
    </xf>
    <xf numFmtId="0" fontId="0" fillId="0" borderId="83" xfId="0" applyBorder="1" applyProtection="1">
      <alignment vertical="center"/>
      <protection hidden="1"/>
    </xf>
    <xf numFmtId="0" fontId="0" fillId="0" borderId="85" xfId="0" applyBorder="1" applyProtection="1">
      <alignment vertical="center"/>
      <protection hidden="1"/>
    </xf>
    <xf numFmtId="0" fontId="0" fillId="0" borderId="19" xfId="0" applyBorder="1" applyProtection="1">
      <alignment vertical="center"/>
      <protection hidden="1"/>
    </xf>
    <xf numFmtId="0" fontId="43" fillId="0" borderId="0" xfId="0" applyFont="1">
      <alignment vertical="center"/>
    </xf>
    <xf numFmtId="0" fontId="40" fillId="0" borderId="0" xfId="0" applyFont="1" applyAlignment="1">
      <alignment vertical="center" wrapText="1"/>
    </xf>
    <xf numFmtId="0" fontId="40" fillId="0" borderId="0" xfId="46" applyFont="1" applyAlignment="1">
      <alignment horizontal="left" vertical="center" wrapText="1"/>
    </xf>
    <xf numFmtId="0" fontId="41" fillId="0" borderId="0" xfId="46" applyFont="1" applyBorder="1" applyAlignment="1">
      <alignment vertical="center" wrapText="1"/>
    </xf>
    <xf numFmtId="0" fontId="40" fillId="0" borderId="0" xfId="46" applyFont="1" applyBorder="1" applyAlignment="1">
      <alignment vertical="center" wrapText="1"/>
    </xf>
    <xf numFmtId="0" fontId="41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left" vertical="top" wrapText="1"/>
    </xf>
    <xf numFmtId="0" fontId="6" fillId="0" borderId="41" xfId="0" applyFont="1" applyBorder="1" applyAlignment="1" applyProtection="1">
      <alignment horizontal="center" vertical="center"/>
      <protection hidden="1"/>
    </xf>
    <xf numFmtId="0" fontId="6" fillId="0" borderId="48" xfId="0" applyFont="1" applyBorder="1" applyAlignment="1" applyProtection="1">
      <alignment horizontal="center" vertical="center"/>
      <protection hidden="1"/>
    </xf>
    <xf numFmtId="0" fontId="20" fillId="24" borderId="12" xfId="0" applyFont="1" applyFill="1" applyBorder="1" applyAlignment="1" applyProtection="1">
      <alignment horizontal="center" vertical="center"/>
      <protection locked="0" hidden="1"/>
    </xf>
    <xf numFmtId="0" fontId="20" fillId="24" borderId="13" xfId="0" applyFont="1" applyFill="1" applyBorder="1" applyAlignment="1" applyProtection="1">
      <alignment horizontal="center" vertical="center"/>
      <protection locked="0" hidden="1"/>
    </xf>
    <xf numFmtId="0" fontId="0" fillId="0" borderId="59" xfId="0" applyFont="1" applyBorder="1" applyAlignment="1" applyProtection="1">
      <alignment horizontal="center" vertical="center"/>
      <protection hidden="1"/>
    </xf>
    <xf numFmtId="0" fontId="0" fillId="0" borderId="60" xfId="0" applyFont="1" applyBorder="1" applyAlignment="1" applyProtection="1">
      <alignment horizontal="center" vertical="center"/>
      <protection hidden="1"/>
    </xf>
    <xf numFmtId="0" fontId="0" fillId="0" borderId="41" xfId="0" applyFont="1" applyBorder="1" applyAlignment="1" applyProtection="1">
      <alignment horizontal="center" vertical="center"/>
      <protection hidden="1"/>
    </xf>
    <xf numFmtId="0" fontId="0" fillId="0" borderId="48" xfId="0" applyFont="1" applyBorder="1" applyAlignment="1" applyProtection="1">
      <alignment horizontal="center" vertical="center"/>
      <protection hidden="1"/>
    </xf>
    <xf numFmtId="0" fontId="0" fillId="0" borderId="16" xfId="0" applyFont="1" applyBorder="1" applyAlignment="1" applyProtection="1">
      <alignment horizontal="center" vertical="center" wrapText="1"/>
      <protection hidden="1"/>
    </xf>
    <xf numFmtId="0" fontId="0" fillId="0" borderId="23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/>
      <protection hidden="1"/>
    </xf>
    <xf numFmtId="0" fontId="20" fillId="0" borderId="34" xfId="0" applyFont="1" applyBorder="1" applyAlignment="1" applyProtection="1">
      <alignment horizontal="center" vertical="center"/>
      <protection hidden="1"/>
    </xf>
    <xf numFmtId="0" fontId="0" fillId="0" borderId="21" xfId="0" applyFont="1" applyBorder="1" applyAlignment="1" applyProtection="1">
      <alignment horizontal="center" vertical="center" wrapText="1"/>
      <protection hidden="1"/>
    </xf>
    <xf numFmtId="0" fontId="20" fillId="0" borderId="35" xfId="0" applyFont="1" applyBorder="1" applyAlignment="1" applyProtection="1">
      <alignment horizontal="center" vertical="center"/>
      <protection hidden="1"/>
    </xf>
    <xf numFmtId="0" fontId="0" fillId="0" borderId="17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 shrinkToFit="1"/>
      <protection hidden="1"/>
    </xf>
    <xf numFmtId="0" fontId="0" fillId="0" borderId="17" xfId="0" applyFont="1" applyBorder="1" applyAlignment="1" applyProtection="1">
      <alignment horizontal="center" vertical="center" shrinkToFit="1"/>
      <protection hidden="1"/>
    </xf>
    <xf numFmtId="0" fontId="0" fillId="0" borderId="31" xfId="0" applyFont="1" applyBorder="1" applyAlignment="1" applyProtection="1">
      <alignment horizontal="center" vertical="center"/>
      <protection hidden="1"/>
    </xf>
    <xf numFmtId="0" fontId="0" fillId="0" borderId="32" xfId="0" applyFont="1" applyBorder="1" applyAlignment="1" applyProtection="1">
      <alignment horizontal="center" vertical="center"/>
      <protection hidden="1"/>
    </xf>
    <xf numFmtId="0" fontId="39" fillId="0" borderId="0" xfId="0" applyFont="1" applyAlignment="1" applyProtection="1">
      <alignment horizontal="center" vertical="center"/>
      <protection hidden="1"/>
    </xf>
    <xf numFmtId="0" fontId="31" fillId="0" borderId="52" xfId="0" applyFont="1" applyBorder="1" applyAlignment="1" applyProtection="1">
      <alignment vertical="center" wrapText="1"/>
      <protection hidden="1"/>
    </xf>
    <xf numFmtId="0" fontId="31" fillId="0" borderId="52" xfId="0" applyFont="1" applyBorder="1" applyAlignment="1">
      <alignment vertical="center" wrapText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16" xfId="0" applyBorder="1" applyAlignment="1" applyProtection="1">
      <alignment vertical="center"/>
      <protection hidden="1"/>
    </xf>
    <xf numFmtId="0" fontId="0" fillId="0" borderId="17" xfId="0" applyBorder="1" applyAlignment="1" applyProtection="1">
      <alignment vertical="center"/>
      <protection hidden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37" xfId="0" applyFill="1" applyBorder="1" applyAlignment="1" applyProtection="1">
      <alignment horizontal="center" vertical="center" wrapText="1"/>
      <protection hidden="1"/>
    </xf>
    <xf numFmtId="0" fontId="26" fillId="0" borderId="70" xfId="0" applyFont="1" applyBorder="1" applyAlignment="1">
      <alignment horizontal="center" vertical="center"/>
    </xf>
    <xf numFmtId="0" fontId="26" fillId="0" borderId="78" xfId="0" applyFont="1" applyBorder="1" applyAlignment="1">
      <alignment horizontal="center" vertical="center"/>
    </xf>
    <xf numFmtId="56" fontId="26" fillId="0" borderId="73" xfId="0" applyNumberFormat="1" applyFont="1" applyBorder="1" applyAlignment="1">
      <alignment horizontal="center" vertical="center"/>
    </xf>
    <xf numFmtId="0" fontId="26" fillId="0" borderId="74" xfId="0" applyFont="1" applyBorder="1" applyAlignment="1">
      <alignment horizontal="center" vertical="center"/>
    </xf>
    <xf numFmtId="0" fontId="26" fillId="0" borderId="75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71" xfId="0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/>
    </xf>
    <xf numFmtId="0" fontId="26" fillId="0" borderId="72" xfId="0" applyFont="1" applyBorder="1" applyAlignment="1">
      <alignment horizontal="center" vertical="center"/>
    </xf>
    <xf numFmtId="0" fontId="36" fillId="0" borderId="50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/>
    </xf>
    <xf numFmtId="0" fontId="26" fillId="0" borderId="68" xfId="0" applyFont="1" applyBorder="1" applyAlignment="1">
      <alignment horizontal="center" vertical="center"/>
    </xf>
    <xf numFmtId="0" fontId="26" fillId="0" borderId="76" xfId="0" applyFont="1" applyBorder="1" applyAlignment="1">
      <alignment horizontal="center" vertical="center"/>
    </xf>
    <xf numFmtId="0" fontId="26" fillId="0" borderId="69" xfId="0" applyFont="1" applyBorder="1" applyAlignment="1">
      <alignment horizontal="center" vertical="center"/>
    </xf>
    <xf numFmtId="0" fontId="26" fillId="0" borderId="77" xfId="0" applyFont="1" applyBorder="1" applyAlignment="1">
      <alignment horizontal="center" vertical="center"/>
    </xf>
  </cellXfs>
  <cellStyles count="47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ハイパーリンク" xfId="44" builtinId="8"/>
    <cellStyle name="メモ" xfId="28"/>
    <cellStyle name="リンク セル" xfId="29"/>
    <cellStyle name="悪い" xfId="32"/>
    <cellStyle name="計算" xfId="40"/>
    <cellStyle name="警告文" xfId="42"/>
    <cellStyle name="見出し 1" xfId="36"/>
    <cellStyle name="見出し 2" xfId="37"/>
    <cellStyle name="見出し 3" xfId="38"/>
    <cellStyle name="見出し 4" xfId="39"/>
    <cellStyle name="集計" xfId="43"/>
    <cellStyle name="出力" xfId="31"/>
    <cellStyle name="説明文" xfId="41"/>
    <cellStyle name="入力" xfId="30"/>
    <cellStyle name="標準" xfId="0" builtinId="0"/>
    <cellStyle name="標準 2" xfId="33"/>
    <cellStyle name="標準 3" xfId="34"/>
    <cellStyle name="標準_はじめに" xfId="46"/>
    <cellStyle name="標準_加盟校" xfId="45"/>
    <cellStyle name="良い" xfId="35"/>
  </cellStyles>
  <dxfs count="0"/>
  <tableStyles count="0" defaultTableStyle="TableStyleMedium2" defaultPivotStyle="PivotStyleLight16"/>
  <colors>
    <mruColors>
      <color rgb="FFCCFFFF"/>
      <color rgb="FF66FF99"/>
      <color rgb="FF99FFCC"/>
      <color rgb="FF66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8" Type="http://schemas.openxmlformats.org/officeDocument/2006/relationships/styles" Target="styles.xml" />
  <Relationship Id="rId3" Type="http://schemas.openxmlformats.org/officeDocument/2006/relationships/worksheet" Target="worksheets/sheet3.xml" />
  <Relationship Id="rId7" Type="http://schemas.openxmlformats.org/officeDocument/2006/relationships/theme" Target="theme/theme1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6" Type="http://schemas.openxmlformats.org/officeDocument/2006/relationships/worksheet" Target="worksheets/sheet6.xml" />
  <Relationship Id="rId5" Type="http://schemas.openxmlformats.org/officeDocument/2006/relationships/worksheet" Target="worksheets/sheet5.xml" />
  <Relationship Id="rId10" Type="http://schemas.openxmlformats.org/officeDocument/2006/relationships/calcChain" Target="calcChain.xml" />
  <Relationship Id="rId4" Type="http://schemas.openxmlformats.org/officeDocument/2006/relationships/worksheet" Target="worksheets/sheet4.xml" />
  <Relationship Id="rId9" Type="http://schemas.openxmlformats.org/officeDocument/2006/relationships/sharedStrings" Target="sharedStrings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1019175</xdr:colOff>
      <xdr:row>0</xdr:row>
      <xdr:rowOff>38099</xdr:rowOff>
    </xdr:from>
    <xdr:to>
      <xdr:col>5</xdr:col>
      <xdr:colOff>152400</xdr:colOff>
      <xdr:row>9</xdr:row>
      <xdr:rowOff>134470</xdr:rowOff>
    </xdr:to>
    <xdr:sp macro="" textlink="">
      <xdr:nvSpPr>
        <xdr:cNvPr id="2" name="右中かっこ 1"/>
        <xdr:cNvSpPr/>
      </xdr:nvSpPr>
      <xdr:spPr>
        <a:xfrm>
          <a:off x="5086910" y="38099"/>
          <a:ext cx="321049" cy="1810871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257175</xdr:colOff>
      <xdr:row>1</xdr:row>
      <xdr:rowOff>161925</xdr:rowOff>
    </xdr:from>
    <xdr:to>
      <xdr:col>7</xdr:col>
      <xdr:colOff>876300</xdr:colOff>
      <xdr:row>8</xdr:row>
      <xdr:rowOff>85725</xdr:rowOff>
    </xdr:to>
    <xdr:sp macro="" textlink="">
      <xdr:nvSpPr>
        <xdr:cNvPr id="3" name="正方形/長方形 2"/>
        <xdr:cNvSpPr/>
      </xdr:nvSpPr>
      <xdr:spPr>
        <a:xfrm>
          <a:off x="5514975" y="352425"/>
          <a:ext cx="3000375" cy="1257300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１～</a:t>
          </a:r>
          <a:r>
            <a:rPr kumimoji="1" lang="en-US" altLang="ja-JP" sz="1100"/>
            <a:t>10</a:t>
          </a:r>
          <a:r>
            <a:rPr kumimoji="1" lang="ja-JP" altLang="en-US" sz="1100"/>
            <a:t>行は、「参加者名簿」ファイル</a:t>
          </a:r>
          <a:endParaRPr kumimoji="1" lang="en-US" altLang="ja-JP" sz="1100"/>
        </a:p>
        <a:p>
          <a:pPr algn="l"/>
          <a:r>
            <a:rPr kumimoji="1" lang="ja-JP" altLang="en-US" sz="1100"/>
            <a:t>に </a:t>
          </a:r>
          <a:r>
            <a:rPr kumimoji="1" lang="en-US" altLang="ja-JP" sz="1100"/>
            <a:t>BD </a:t>
          </a:r>
          <a:r>
            <a:rPr kumimoji="1" lang="ja-JP" altLang="en-US" sz="1100"/>
            <a:t>のシートの最初だけ入力します。</a:t>
          </a:r>
          <a:endParaRPr kumimoji="1" lang="en-US" altLang="ja-JP" sz="1100"/>
        </a:p>
        <a:p>
          <a:pPr algn="l"/>
          <a:r>
            <a:rPr kumimoji="1" lang="ja-JP" altLang="en-US" sz="1100"/>
            <a:t>以降、名前・ふりがな・所属・グループ</a:t>
          </a:r>
          <a:endParaRPr kumimoji="1" lang="en-US" altLang="ja-JP" sz="1100"/>
        </a:p>
        <a:p>
          <a:pPr algn="l"/>
          <a:r>
            <a:rPr kumimoji="1" lang="ja-JP" altLang="en-US" sz="1100"/>
            <a:t>を、間を空けずにコピーして貼り付けてください。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参加者名簿ファイルからアサミのデータを作成します。</a:t>
          </a:r>
          <a:endParaRPr kumimoji="1" lang="en-US" altLang="ja-JP" sz="1100"/>
        </a:p>
      </xdr:txBody>
    </xdr:sp>
    <xdr:clientData/>
  </xdr:twoCellAnchor>
  <xdr:twoCellAnchor>
    <xdr:from>
      <xdr:col>4</xdr:col>
      <xdr:colOff>1181100</xdr:colOff>
      <xdr:row>10</xdr:row>
      <xdr:rowOff>19050</xdr:rowOff>
    </xdr:from>
    <xdr:to>
      <xdr:col>5</xdr:col>
      <xdr:colOff>314325</xdr:colOff>
      <xdr:row>20</xdr:row>
      <xdr:rowOff>0</xdr:rowOff>
    </xdr:to>
    <xdr:sp macro="" textlink="">
      <xdr:nvSpPr>
        <xdr:cNvPr id="4" name="右中かっこ 3"/>
        <xdr:cNvSpPr/>
      </xdr:nvSpPr>
      <xdr:spPr>
        <a:xfrm>
          <a:off x="6486525" y="1828800"/>
          <a:ext cx="323850" cy="179070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409575</xdr:colOff>
      <xdr:row>12</xdr:row>
      <xdr:rowOff>85725</xdr:rowOff>
    </xdr:from>
    <xdr:to>
      <xdr:col>7</xdr:col>
      <xdr:colOff>1028700</xdr:colOff>
      <xdr:row>17</xdr:row>
      <xdr:rowOff>161925</xdr:rowOff>
    </xdr:to>
    <xdr:sp macro="" textlink="">
      <xdr:nvSpPr>
        <xdr:cNvPr id="5" name="正方形/長方形 4"/>
        <xdr:cNvSpPr/>
      </xdr:nvSpPr>
      <xdr:spPr>
        <a:xfrm>
          <a:off x="6905625" y="2257425"/>
          <a:ext cx="3000375" cy="9810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２校目以降は、ここのデータのみ</a:t>
          </a:r>
          <a:endParaRPr kumimoji="1" lang="en-US" altLang="ja-JP" sz="1100"/>
        </a:p>
        <a:p>
          <a:pPr algn="l"/>
          <a:r>
            <a:rPr kumimoji="1" lang="ja-JP" altLang="en-US" sz="1100"/>
            <a:t>「参加者名簿」ファイルに貼り付けて</a:t>
          </a:r>
          <a:endParaRPr kumimoji="1" lang="en-US" altLang="ja-JP" sz="1100"/>
        </a:p>
        <a:p>
          <a:pPr algn="l"/>
          <a:r>
            <a:rPr kumimoji="1" lang="ja-JP" altLang="en-US" sz="1100"/>
            <a:t>ください。</a:t>
          </a:r>
        </a:p>
      </xdr:txBody>
    </xdr:sp>
    <xdr:clientData/>
  </xdr:twoCellAnchor>
  <xdr:twoCellAnchor>
    <xdr:from>
      <xdr:col>5</xdr:col>
      <xdr:colOff>0</xdr:colOff>
      <xdr:row>23</xdr:row>
      <xdr:rowOff>0</xdr:rowOff>
    </xdr:from>
    <xdr:to>
      <xdr:col>5</xdr:col>
      <xdr:colOff>323850</xdr:colOff>
      <xdr:row>27</xdr:row>
      <xdr:rowOff>161925</xdr:rowOff>
    </xdr:to>
    <xdr:sp macro="" textlink="">
      <xdr:nvSpPr>
        <xdr:cNvPr id="6" name="右中かっこ 5"/>
        <xdr:cNvSpPr/>
      </xdr:nvSpPr>
      <xdr:spPr>
        <a:xfrm>
          <a:off x="6496050" y="3867150"/>
          <a:ext cx="323850" cy="11525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476250</xdr:colOff>
      <xdr:row>23</xdr:row>
      <xdr:rowOff>104775</xdr:rowOff>
    </xdr:from>
    <xdr:to>
      <xdr:col>7</xdr:col>
      <xdr:colOff>1095375</xdr:colOff>
      <xdr:row>27</xdr:row>
      <xdr:rowOff>95250</xdr:rowOff>
    </xdr:to>
    <xdr:sp macro="" textlink="">
      <xdr:nvSpPr>
        <xdr:cNvPr id="7" name="正方形/長方形 6"/>
        <xdr:cNvSpPr/>
      </xdr:nvSpPr>
      <xdr:spPr>
        <a:xfrm>
          <a:off x="6972300" y="3971925"/>
          <a:ext cx="3000375" cy="981075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BS </a:t>
          </a:r>
          <a:r>
            <a:rPr kumimoji="1" lang="ja-JP" altLang="en-US" sz="1100"/>
            <a:t>のシートは、１～９行目はいりません。</a:t>
          </a:r>
          <a:endParaRPr kumimoji="1" lang="en-US" altLang="ja-JP" sz="1100"/>
        </a:p>
        <a:p>
          <a:pPr algn="l"/>
          <a:r>
            <a:rPr kumimoji="1" lang="ja-JP" altLang="en-US" sz="1100"/>
            <a:t>種目、名前、ふりがな、所属、グループ</a:t>
          </a:r>
          <a:endParaRPr kumimoji="1" lang="en-US" altLang="ja-JP" sz="1100"/>
        </a:p>
        <a:p>
          <a:pPr algn="l"/>
          <a:r>
            <a:rPr kumimoji="1" lang="ja-JP" altLang="en-US" sz="1100"/>
            <a:t>の見出しを１行目に入れてください。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あとは間を空けずにコピーして貼り付けてください。</a:t>
          </a:r>
          <a:endParaRPr kumimoji="1" lang="en-US" altLang="ja-JP" sz="1100"/>
        </a:p>
      </xdr:txBody>
    </xdr:sp>
    <xdr:clientData/>
  </xdr:twoCellAnchor>
  <xdr:twoCellAnchor>
    <xdr:from>
      <xdr:col>8</xdr:col>
      <xdr:colOff>112059</xdr:colOff>
      <xdr:row>4</xdr:row>
      <xdr:rowOff>11206</xdr:rowOff>
    </xdr:from>
    <xdr:to>
      <xdr:col>10</xdr:col>
      <xdr:colOff>731184</xdr:colOff>
      <xdr:row>12</xdr:row>
      <xdr:rowOff>33618</xdr:rowOff>
    </xdr:to>
    <xdr:sp macro="" textlink="">
      <xdr:nvSpPr>
        <xdr:cNvPr id="8" name="正方形/長方形 7"/>
        <xdr:cNvSpPr/>
      </xdr:nvSpPr>
      <xdr:spPr>
        <a:xfrm>
          <a:off x="8931088" y="773206"/>
          <a:ext cx="2994772" cy="1546412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400">
              <a:solidFill>
                <a:srgbClr val="FF0000"/>
              </a:solidFill>
            </a:rPr>
            <a:t>管理者用シートです。</a:t>
          </a:r>
          <a:endParaRPr kumimoji="1" lang="en-US" altLang="ja-JP" sz="2400">
            <a:solidFill>
              <a:srgbClr val="FF0000"/>
            </a:solidFill>
          </a:endParaRPr>
        </a:p>
        <a:p>
          <a:pPr algn="l"/>
          <a:r>
            <a:rPr kumimoji="1" lang="ja-JP" altLang="en-US" sz="2400">
              <a:solidFill>
                <a:srgbClr val="FF0000"/>
              </a:solidFill>
            </a:rPr>
            <a:t>そのままにしておいてください。</a:t>
          </a:r>
          <a:endParaRPr kumimoji="1" lang="en-US" altLang="ja-JP" sz="24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5</xdr:col>
      <xdr:colOff>152400</xdr:colOff>
      <xdr:row>14</xdr:row>
      <xdr:rowOff>161924</xdr:rowOff>
    </xdr:to>
    <xdr:sp macro="" textlink="">
      <xdr:nvSpPr>
        <xdr:cNvPr id="5" name="正方形/長方形 4"/>
        <xdr:cNvSpPr/>
      </xdr:nvSpPr>
      <xdr:spPr>
        <a:xfrm>
          <a:off x="685800" y="1285875"/>
          <a:ext cx="2895600" cy="1533524"/>
        </a:xfrm>
        <a:prstGeom prst="rect">
          <a:avLst/>
        </a:prstGeom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プログラムの「各校引率顧問」作成用です。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特に何もしないでください。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en-US" altLang="ja-JP" sz="1100"/>
            <a:t>【</a:t>
          </a:r>
          <a:r>
            <a:rPr kumimoji="1" lang="ja-JP" altLang="en-US" sz="1100"/>
            <a:t>●春季地区大会参加申込集計表・領収書</a:t>
          </a:r>
          <a:r>
            <a:rPr kumimoji="1" lang="en-US" altLang="ja-JP" sz="1100"/>
            <a:t>】</a:t>
          </a:r>
          <a:r>
            <a:rPr kumimoji="1" lang="ja-JP" altLang="en-US" sz="1100"/>
            <a:t>ファイルはここを参照しています。このファイルを開いたまま作業してください。</a:t>
          </a:r>
          <a:endParaRPr kumimoji="1" lang="en-US" altLang="ja-JP" sz="1100"/>
        </a:p>
        <a:p>
          <a:pPr algn="l"/>
          <a:r>
            <a:rPr kumimoji="1" lang="ja-JP" altLang="en-US" sz="1100"/>
            <a:t>閉じると反映されません。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uwa.satoko@nein.ed.j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view="pageBreakPreview" zoomScaleNormal="100" zoomScaleSheetLayoutView="100" workbookViewId="0">
      <selection activeCell="G2" sqref="G2"/>
    </sheetView>
  </sheetViews>
  <sheetFormatPr defaultColWidth="9" defaultRowHeight="13.5" x14ac:dyDescent="0.15"/>
  <cols>
    <col min="1" max="1" width="3.5" style="1" bestFit="1" customWidth="1"/>
    <col min="2" max="3" width="13" style="1" bestFit="1" customWidth="1"/>
    <col min="4" max="4" width="38" style="1" bestFit="1" customWidth="1"/>
    <col min="5" max="5" width="13" style="1" bestFit="1" customWidth="1"/>
    <col min="6" max="7" width="13.875" style="1" bestFit="1" customWidth="1"/>
    <col min="8" max="8" width="25.5" style="1" bestFit="1" customWidth="1"/>
    <col min="9" max="9" width="9" style="1" bestFit="1" customWidth="1"/>
    <col min="10" max="16384" width="9" style="1"/>
  </cols>
  <sheetData>
    <row r="1" spans="1:8" x14ac:dyDescent="0.15">
      <c r="B1" s="43" t="s">
        <v>237</v>
      </c>
      <c r="C1" s="43" t="s">
        <v>238</v>
      </c>
      <c r="D1" s="43" t="s">
        <v>239</v>
      </c>
      <c r="F1" s="1" t="s">
        <v>240</v>
      </c>
      <c r="G1" s="1" t="s">
        <v>241</v>
      </c>
    </row>
    <row r="2" spans="1:8" x14ac:dyDescent="0.15">
      <c r="A2" s="1">
        <v>1</v>
      </c>
      <c r="B2" s="40" t="s">
        <v>48</v>
      </c>
      <c r="C2" s="41" t="s">
        <v>70</v>
      </c>
      <c r="D2" s="41" t="s">
        <v>197</v>
      </c>
      <c r="E2" s="40" t="s">
        <v>48</v>
      </c>
      <c r="F2" s="40" t="s">
        <v>117</v>
      </c>
      <c r="G2" s="40" t="s">
        <v>142</v>
      </c>
      <c r="H2" s="40" t="s">
        <v>165</v>
      </c>
    </row>
    <row r="3" spans="1:8" x14ac:dyDescent="0.15">
      <c r="A3" s="1">
        <v>2</v>
      </c>
      <c r="B3" s="40" t="s">
        <v>47</v>
      </c>
      <c r="C3" s="41" t="s">
        <v>74</v>
      </c>
      <c r="D3" s="41" t="s">
        <v>89</v>
      </c>
      <c r="E3" s="40" t="s">
        <v>47</v>
      </c>
      <c r="F3" s="40" t="s">
        <v>118</v>
      </c>
      <c r="G3" s="40" t="s">
        <v>143</v>
      </c>
      <c r="H3" s="40" t="s">
        <v>166</v>
      </c>
    </row>
    <row r="4" spans="1:8" x14ac:dyDescent="0.15">
      <c r="A4" s="1">
        <v>3</v>
      </c>
      <c r="B4" s="40" t="s">
        <v>49</v>
      </c>
      <c r="C4" s="41" t="s">
        <v>78</v>
      </c>
      <c r="D4" s="41" t="s">
        <v>104</v>
      </c>
      <c r="E4" s="40" t="s">
        <v>49</v>
      </c>
      <c r="F4" s="40" t="s">
        <v>119</v>
      </c>
      <c r="G4" s="40" t="s">
        <v>144</v>
      </c>
      <c r="H4" s="40" t="s">
        <v>167</v>
      </c>
    </row>
    <row r="5" spans="1:8" x14ac:dyDescent="0.15">
      <c r="A5" s="1">
        <v>4</v>
      </c>
      <c r="B5" s="40" t="s">
        <v>52</v>
      </c>
      <c r="C5" s="41" t="s">
        <v>80</v>
      </c>
      <c r="D5" s="41" t="s">
        <v>105</v>
      </c>
      <c r="E5" s="40" t="s">
        <v>52</v>
      </c>
      <c r="F5" s="40" t="s">
        <v>120</v>
      </c>
      <c r="G5" s="40" t="s">
        <v>145</v>
      </c>
      <c r="H5" s="40" t="s">
        <v>168</v>
      </c>
    </row>
    <row r="6" spans="1:8" x14ac:dyDescent="0.15">
      <c r="A6" s="1">
        <v>5</v>
      </c>
      <c r="B6" s="40" t="s">
        <v>50</v>
      </c>
      <c r="C6" s="41" t="s">
        <v>195</v>
      </c>
      <c r="D6" s="41" t="s">
        <v>194</v>
      </c>
      <c r="E6" s="40" t="s">
        <v>50</v>
      </c>
      <c r="F6" s="40" t="s">
        <v>121</v>
      </c>
      <c r="G6" s="40" t="s">
        <v>146</v>
      </c>
      <c r="H6" s="40" t="s">
        <v>169</v>
      </c>
    </row>
    <row r="7" spans="1:8" x14ac:dyDescent="0.15">
      <c r="A7" s="1">
        <v>6</v>
      </c>
      <c r="B7" s="40" t="s">
        <v>53</v>
      </c>
      <c r="C7" s="41" t="s">
        <v>73</v>
      </c>
      <c r="D7" s="41" t="s">
        <v>106</v>
      </c>
      <c r="E7" s="40" t="s">
        <v>53</v>
      </c>
      <c r="F7" s="40" t="s">
        <v>122</v>
      </c>
      <c r="G7" s="40" t="s">
        <v>147</v>
      </c>
      <c r="H7" s="40" t="s">
        <v>170</v>
      </c>
    </row>
    <row r="8" spans="1:8" x14ac:dyDescent="0.15">
      <c r="A8" s="1">
        <v>7</v>
      </c>
      <c r="B8" s="40" t="s">
        <v>51</v>
      </c>
      <c r="C8" s="41" t="s">
        <v>79</v>
      </c>
      <c r="D8" s="41" t="s">
        <v>95</v>
      </c>
      <c r="E8" s="40" t="s">
        <v>51</v>
      </c>
      <c r="F8" s="40" t="s">
        <v>123</v>
      </c>
      <c r="G8" s="40" t="s">
        <v>148</v>
      </c>
      <c r="H8" s="40" t="s">
        <v>171</v>
      </c>
    </row>
    <row r="9" spans="1:8" x14ac:dyDescent="0.15">
      <c r="A9" s="1">
        <v>8</v>
      </c>
      <c r="B9" s="40" t="s">
        <v>231</v>
      </c>
      <c r="C9" s="41" t="s">
        <v>71</v>
      </c>
      <c r="D9" s="41" t="s">
        <v>87</v>
      </c>
      <c r="E9" s="40" t="s">
        <v>231</v>
      </c>
      <c r="F9" s="40" t="s">
        <v>124</v>
      </c>
      <c r="G9" s="40" t="s">
        <v>139</v>
      </c>
      <c r="H9" s="40" t="s">
        <v>172</v>
      </c>
    </row>
    <row r="10" spans="1:8" x14ac:dyDescent="0.15">
      <c r="A10" s="1">
        <v>9</v>
      </c>
      <c r="B10" s="40" t="s">
        <v>232</v>
      </c>
      <c r="C10" s="41" t="s">
        <v>82</v>
      </c>
      <c r="D10" s="41" t="s">
        <v>97</v>
      </c>
      <c r="E10" s="40" t="s">
        <v>232</v>
      </c>
      <c r="F10" s="40" t="s">
        <v>125</v>
      </c>
      <c r="G10" s="40" t="s">
        <v>149</v>
      </c>
      <c r="H10" s="40" t="s">
        <v>173</v>
      </c>
    </row>
    <row r="11" spans="1:8" x14ac:dyDescent="0.15">
      <c r="A11" s="1">
        <v>10</v>
      </c>
      <c r="B11" s="40" t="s">
        <v>54</v>
      </c>
      <c r="C11" s="41" t="s">
        <v>77</v>
      </c>
      <c r="D11" s="41" t="s">
        <v>107</v>
      </c>
      <c r="E11" s="40" t="s">
        <v>54</v>
      </c>
      <c r="F11" s="40" t="s">
        <v>126</v>
      </c>
      <c r="G11" s="40" t="s">
        <v>150</v>
      </c>
      <c r="H11" s="40" t="s">
        <v>174</v>
      </c>
    </row>
    <row r="12" spans="1:8" x14ac:dyDescent="0.15">
      <c r="A12" s="1">
        <v>11</v>
      </c>
      <c r="B12" s="40" t="s">
        <v>55</v>
      </c>
      <c r="C12" s="41" t="s">
        <v>84</v>
      </c>
      <c r="D12" s="41" t="s">
        <v>93</v>
      </c>
      <c r="E12" s="40" t="s">
        <v>55</v>
      </c>
      <c r="F12" s="40" t="s">
        <v>127</v>
      </c>
      <c r="G12" s="40" t="s">
        <v>151</v>
      </c>
      <c r="H12" s="40" t="s">
        <v>175</v>
      </c>
    </row>
    <row r="13" spans="1:8" x14ac:dyDescent="0.15">
      <c r="A13" s="1">
        <v>12</v>
      </c>
      <c r="B13" s="40" t="s">
        <v>56</v>
      </c>
      <c r="C13" s="41" t="s">
        <v>86</v>
      </c>
      <c r="D13" s="41" t="s">
        <v>108</v>
      </c>
      <c r="E13" s="40" t="s">
        <v>56</v>
      </c>
      <c r="F13" s="40" t="s">
        <v>113</v>
      </c>
      <c r="G13" s="40" t="s">
        <v>152</v>
      </c>
      <c r="H13" s="40" t="s">
        <v>176</v>
      </c>
    </row>
    <row r="14" spans="1:8" x14ac:dyDescent="0.15">
      <c r="A14" s="1">
        <v>13</v>
      </c>
      <c r="B14" s="40" t="s">
        <v>57</v>
      </c>
      <c r="C14" s="41" t="s">
        <v>75</v>
      </c>
      <c r="D14" s="41" t="s">
        <v>110</v>
      </c>
      <c r="E14" s="40" t="s">
        <v>57</v>
      </c>
      <c r="F14" s="40" t="s">
        <v>128</v>
      </c>
      <c r="G14" s="40" t="s">
        <v>153</v>
      </c>
      <c r="H14" s="40" t="s">
        <v>177</v>
      </c>
    </row>
    <row r="15" spans="1:8" x14ac:dyDescent="0.15">
      <c r="A15" s="1">
        <v>14</v>
      </c>
      <c r="B15" s="40" t="s">
        <v>58</v>
      </c>
      <c r="C15" s="41" t="s">
        <v>88</v>
      </c>
      <c r="D15" s="41" t="s">
        <v>111</v>
      </c>
      <c r="E15" s="40" t="s">
        <v>58</v>
      </c>
      <c r="F15" s="40" t="s">
        <v>129</v>
      </c>
      <c r="G15" s="40" t="s">
        <v>76</v>
      </c>
      <c r="H15" s="40" t="s">
        <v>178</v>
      </c>
    </row>
    <row r="16" spans="1:8" x14ac:dyDescent="0.15">
      <c r="A16" s="1">
        <v>15</v>
      </c>
      <c r="B16" s="40" t="s">
        <v>59</v>
      </c>
      <c r="C16" s="41" t="s">
        <v>90</v>
      </c>
      <c r="D16" s="41" t="s">
        <v>190</v>
      </c>
      <c r="E16" s="40" t="s">
        <v>59</v>
      </c>
      <c r="F16" s="40" t="s">
        <v>130</v>
      </c>
      <c r="G16" s="40" t="s">
        <v>154</v>
      </c>
      <c r="H16" s="40" t="s">
        <v>179</v>
      </c>
    </row>
    <row r="17" spans="1:8" x14ac:dyDescent="0.15">
      <c r="A17" s="1">
        <v>16</v>
      </c>
      <c r="B17" s="40" t="s">
        <v>60</v>
      </c>
      <c r="C17" s="41" t="s">
        <v>91</v>
      </c>
      <c r="D17" s="41" t="s">
        <v>83</v>
      </c>
      <c r="E17" s="40" t="s">
        <v>60</v>
      </c>
      <c r="F17" s="40" t="s">
        <v>131</v>
      </c>
      <c r="G17" s="40" t="s">
        <v>155</v>
      </c>
      <c r="H17" s="40" t="s">
        <v>180</v>
      </c>
    </row>
    <row r="18" spans="1:8" x14ac:dyDescent="0.15">
      <c r="A18" s="1">
        <v>17</v>
      </c>
      <c r="B18" s="40" t="s">
        <v>69</v>
      </c>
      <c r="C18" s="41" t="s">
        <v>92</v>
      </c>
      <c r="D18" s="41" t="s">
        <v>94</v>
      </c>
      <c r="E18" s="40" t="s">
        <v>69</v>
      </c>
      <c r="F18" s="40" t="s">
        <v>132</v>
      </c>
      <c r="G18" s="40" t="s">
        <v>156</v>
      </c>
      <c r="H18" s="40" t="s">
        <v>181</v>
      </c>
    </row>
    <row r="19" spans="1:8" x14ac:dyDescent="0.15">
      <c r="A19" s="1">
        <v>18</v>
      </c>
      <c r="B19" s="40" t="s">
        <v>61</v>
      </c>
      <c r="C19" s="41" t="s">
        <v>96</v>
      </c>
      <c r="D19" s="41" t="s">
        <v>109</v>
      </c>
      <c r="E19" s="40" t="s">
        <v>61</v>
      </c>
      <c r="F19" s="40" t="s">
        <v>133</v>
      </c>
      <c r="G19" s="40" t="s">
        <v>157</v>
      </c>
      <c r="H19" s="40" t="s">
        <v>182</v>
      </c>
    </row>
    <row r="20" spans="1:8" x14ac:dyDescent="0.15">
      <c r="A20" s="1">
        <v>19</v>
      </c>
      <c r="B20" s="40" t="s">
        <v>62</v>
      </c>
      <c r="C20" s="41" t="s">
        <v>98</v>
      </c>
      <c r="D20" s="41" t="s">
        <v>112</v>
      </c>
      <c r="E20" s="40" t="s">
        <v>62</v>
      </c>
      <c r="F20" s="40" t="s">
        <v>134</v>
      </c>
      <c r="G20" s="40" t="s">
        <v>158</v>
      </c>
      <c r="H20" s="40" t="s">
        <v>183</v>
      </c>
    </row>
    <row r="21" spans="1:8" x14ac:dyDescent="0.15">
      <c r="A21" s="1">
        <v>20</v>
      </c>
      <c r="B21" s="40" t="s">
        <v>63</v>
      </c>
      <c r="C21" s="41" t="s">
        <v>100</v>
      </c>
      <c r="D21" s="41" t="s">
        <v>114</v>
      </c>
      <c r="E21" s="40" t="s">
        <v>63</v>
      </c>
      <c r="F21" s="40" t="s">
        <v>135</v>
      </c>
      <c r="G21" s="40" t="s">
        <v>159</v>
      </c>
      <c r="H21" s="40" t="s">
        <v>184</v>
      </c>
    </row>
    <row r="22" spans="1:8" x14ac:dyDescent="0.15">
      <c r="A22" s="1">
        <v>21</v>
      </c>
      <c r="B22" s="40" t="s">
        <v>64</v>
      </c>
      <c r="C22" s="41" t="s">
        <v>72</v>
      </c>
      <c r="D22" s="41" t="s">
        <v>99</v>
      </c>
      <c r="E22" s="40" t="s">
        <v>64</v>
      </c>
      <c r="F22" s="40" t="s">
        <v>136</v>
      </c>
      <c r="G22" s="40" t="s">
        <v>160</v>
      </c>
      <c r="H22" s="40" t="s">
        <v>185</v>
      </c>
    </row>
    <row r="23" spans="1:8" x14ac:dyDescent="0.15">
      <c r="A23" s="1">
        <v>22</v>
      </c>
      <c r="B23" s="40" t="s">
        <v>66</v>
      </c>
      <c r="C23" s="41" t="s">
        <v>101</v>
      </c>
      <c r="D23" s="41" t="s">
        <v>115</v>
      </c>
      <c r="E23" s="40" t="s">
        <v>66</v>
      </c>
      <c r="F23" s="40" t="s">
        <v>137</v>
      </c>
      <c r="G23" s="40" t="s">
        <v>161</v>
      </c>
      <c r="H23" s="40" t="s">
        <v>186</v>
      </c>
    </row>
    <row r="24" spans="1:8" x14ac:dyDescent="0.15">
      <c r="A24" s="1">
        <v>23</v>
      </c>
      <c r="B24" s="40" t="s">
        <v>65</v>
      </c>
      <c r="C24" s="41" t="s">
        <v>102</v>
      </c>
      <c r="D24" s="41" t="s">
        <v>116</v>
      </c>
      <c r="E24" s="40" t="s">
        <v>65</v>
      </c>
      <c r="F24" s="40" t="s">
        <v>138</v>
      </c>
      <c r="G24" s="40" t="s">
        <v>162</v>
      </c>
      <c r="H24" s="40" t="s">
        <v>187</v>
      </c>
    </row>
    <row r="25" spans="1:8" x14ac:dyDescent="0.15">
      <c r="A25" s="1">
        <v>24</v>
      </c>
      <c r="B25" s="40" t="s">
        <v>67</v>
      </c>
      <c r="C25" s="41" t="s">
        <v>81</v>
      </c>
      <c r="D25" s="41" t="s">
        <v>191</v>
      </c>
      <c r="E25" s="40" t="s">
        <v>67</v>
      </c>
      <c r="F25" s="40" t="s">
        <v>140</v>
      </c>
      <c r="G25" s="40" t="s">
        <v>163</v>
      </c>
      <c r="H25" s="40" t="s">
        <v>188</v>
      </c>
    </row>
    <row r="26" spans="1:8" x14ac:dyDescent="0.15">
      <c r="A26" s="1">
        <v>25</v>
      </c>
      <c r="B26" s="40" t="s">
        <v>68</v>
      </c>
      <c r="C26" s="41" t="s">
        <v>103</v>
      </c>
      <c r="D26" s="41" t="s">
        <v>85</v>
      </c>
      <c r="E26" s="40" t="s">
        <v>68</v>
      </c>
      <c r="F26" s="40" t="s">
        <v>141</v>
      </c>
      <c r="G26" s="40" t="s">
        <v>164</v>
      </c>
      <c r="H26" s="40" t="s">
        <v>189</v>
      </c>
    </row>
    <row r="67" spans="2:3" x14ac:dyDescent="0.15">
      <c r="B67" s="2"/>
      <c r="C67" s="4"/>
    </row>
    <row r="68" spans="2:3" x14ac:dyDescent="0.15">
      <c r="B68" s="2"/>
      <c r="C68" s="4"/>
    </row>
    <row r="69" spans="2:3" x14ac:dyDescent="0.15">
      <c r="B69" s="2"/>
      <c r="C69" s="4"/>
    </row>
    <row r="70" spans="2:3" x14ac:dyDescent="0.15">
      <c r="B70" s="2"/>
      <c r="C70" s="4"/>
    </row>
    <row r="71" spans="2:3" x14ac:dyDescent="0.15">
      <c r="B71" s="2"/>
      <c r="C71" s="4"/>
    </row>
    <row r="72" spans="2:3" x14ac:dyDescent="0.15">
      <c r="B72" s="2"/>
      <c r="C72" s="4"/>
    </row>
    <row r="73" spans="2:3" x14ac:dyDescent="0.15">
      <c r="B73" s="3"/>
      <c r="C73" s="4"/>
    </row>
    <row r="74" spans="2:3" x14ac:dyDescent="0.15">
      <c r="B74" s="3"/>
    </row>
  </sheetData>
  <phoneticPr fontId="19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zoomScale="85" zoomScaleNormal="85" zoomScaleSheetLayoutView="100" workbookViewId="0">
      <selection activeCell="J23" sqref="J23"/>
    </sheetView>
  </sheetViews>
  <sheetFormatPr defaultColWidth="9" defaultRowHeight="16.5" customHeight="1" x14ac:dyDescent="0.15"/>
  <cols>
    <col min="1" max="1" width="4.625" style="5" customWidth="1"/>
    <col min="2" max="4" width="5.625" style="5" customWidth="1"/>
    <col min="5" max="10" width="15" style="5" customWidth="1"/>
    <col min="11" max="12" width="4.625" style="5" customWidth="1"/>
    <col min="13" max="13" width="10.875" style="5" customWidth="1"/>
    <col min="14" max="16384" width="9" style="5"/>
  </cols>
  <sheetData>
    <row r="1" spans="1:15" ht="17.25" customHeight="1" x14ac:dyDescent="0.1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5" ht="17.25" customHeight="1" x14ac:dyDescent="0.15">
      <c r="A2" s="39"/>
      <c r="B2" s="82" t="s">
        <v>236</v>
      </c>
      <c r="C2" s="82"/>
      <c r="D2" s="82"/>
      <c r="E2" s="83"/>
      <c r="F2" s="83"/>
      <c r="G2" s="83"/>
      <c r="H2" s="83"/>
      <c r="I2" s="83"/>
      <c r="J2" s="83"/>
      <c r="K2" s="83"/>
      <c r="L2" s="82"/>
      <c r="M2" s="83"/>
      <c r="N2" s="83"/>
      <c r="O2" s="83"/>
    </row>
    <row r="3" spans="1:15" ht="17.25" customHeight="1" x14ac:dyDescent="0.1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5" ht="16.5" customHeight="1" x14ac:dyDescent="0.15">
      <c r="A4" s="39"/>
      <c r="B4" s="39" t="s">
        <v>199</v>
      </c>
      <c r="C4" s="39"/>
      <c r="D4" s="39"/>
      <c r="E4" s="44" t="s">
        <v>250</v>
      </c>
      <c r="F4" s="39"/>
      <c r="G4" s="39"/>
      <c r="H4" s="39"/>
      <c r="I4" s="39"/>
      <c r="J4" s="39"/>
      <c r="K4" s="39"/>
      <c r="L4" s="39"/>
    </row>
    <row r="5" spans="1:15" ht="16.5" customHeight="1" x14ac:dyDescent="0.15">
      <c r="A5" s="39"/>
      <c r="B5" s="79"/>
      <c r="C5" s="39"/>
      <c r="D5" s="39"/>
      <c r="E5" s="39"/>
      <c r="F5" s="39"/>
      <c r="G5" s="39"/>
      <c r="H5" s="39"/>
      <c r="I5" s="39"/>
      <c r="J5" s="39"/>
      <c r="K5" s="39"/>
      <c r="L5" s="39"/>
      <c r="M5" s="45"/>
    </row>
    <row r="6" spans="1:15" ht="16.5" customHeight="1" x14ac:dyDescent="0.15">
      <c r="A6" s="39"/>
      <c r="B6" s="39" t="s">
        <v>200</v>
      </c>
      <c r="C6" s="39"/>
      <c r="D6" s="39"/>
      <c r="E6" s="44" t="s">
        <v>233</v>
      </c>
      <c r="F6" s="39"/>
      <c r="G6" s="39"/>
      <c r="H6" s="39"/>
      <c r="I6" s="39"/>
      <c r="J6" s="39"/>
      <c r="K6" s="39"/>
      <c r="L6" s="39"/>
    </row>
    <row r="7" spans="1:15" ht="16.5" customHeight="1" x14ac:dyDescent="0.15">
      <c r="B7" s="79"/>
    </row>
    <row r="8" spans="1:15" ht="16.5" customHeight="1" x14ac:dyDescent="0.15">
      <c r="A8" s="39"/>
      <c r="B8" s="39" t="s">
        <v>219</v>
      </c>
      <c r="C8" s="39"/>
      <c r="D8" s="39"/>
      <c r="E8" s="46" t="s">
        <v>260</v>
      </c>
      <c r="F8" s="39"/>
      <c r="G8" s="39"/>
      <c r="H8" s="39"/>
      <c r="I8" s="39"/>
      <c r="J8" s="39"/>
      <c r="K8" s="39"/>
      <c r="L8" s="39"/>
    </row>
    <row r="9" spans="1:15" ht="16.5" customHeight="1" x14ac:dyDescent="0.15">
      <c r="B9" s="79"/>
    </row>
    <row r="10" spans="1:15" ht="16.5" customHeight="1" x14ac:dyDescent="0.15">
      <c r="A10" s="39"/>
      <c r="B10" s="39" t="s">
        <v>245</v>
      </c>
      <c r="G10" s="72" t="s">
        <v>251</v>
      </c>
      <c r="H10" s="85" t="s">
        <v>246</v>
      </c>
      <c r="K10" s="39"/>
      <c r="L10" s="39"/>
    </row>
    <row r="11" spans="1:15" ht="16.5" customHeight="1" x14ac:dyDescent="0.15">
      <c r="K11" s="39"/>
    </row>
    <row r="12" spans="1:15" ht="16.5" customHeight="1" x14ac:dyDescent="0.15">
      <c r="A12" s="39"/>
      <c r="B12" s="39" t="s">
        <v>235</v>
      </c>
      <c r="C12" s="39"/>
      <c r="D12" s="39"/>
      <c r="E12" s="39"/>
      <c r="F12" s="39"/>
      <c r="G12" s="72">
        <v>44318</v>
      </c>
      <c r="H12" s="72">
        <v>44319</v>
      </c>
      <c r="I12" s="39"/>
      <c r="J12" s="39"/>
      <c r="L12" s="39"/>
    </row>
    <row r="13" spans="1:15" ht="16.5" customHeight="1" x14ac:dyDescent="0.15">
      <c r="A13" s="39"/>
      <c r="B13" s="39"/>
      <c r="C13" s="39"/>
      <c r="D13" s="39"/>
      <c r="I13" s="39"/>
      <c r="J13" s="39"/>
      <c r="K13" s="39"/>
      <c r="L13" s="39"/>
    </row>
    <row r="14" spans="1:15" ht="16.5" customHeight="1" x14ac:dyDescent="0.15">
      <c r="A14" s="39"/>
      <c r="B14" s="39" t="s">
        <v>41</v>
      </c>
      <c r="C14" s="39"/>
      <c r="D14" s="39"/>
      <c r="G14" s="81" t="s">
        <v>57</v>
      </c>
    </row>
    <row r="15" spans="1:15" ht="16.5" customHeight="1" x14ac:dyDescent="0.15">
      <c r="A15" s="39"/>
      <c r="B15" s="39"/>
      <c r="C15" s="39"/>
      <c r="D15" s="39"/>
      <c r="I15" s="39"/>
      <c r="J15" s="39"/>
      <c r="L15" s="39"/>
    </row>
    <row r="16" spans="1:15" ht="16.5" customHeight="1" x14ac:dyDescent="0.15">
      <c r="A16" s="39"/>
      <c r="B16" s="39" t="s">
        <v>43</v>
      </c>
      <c r="C16" s="39"/>
      <c r="D16" s="39"/>
      <c r="H16" s="76" t="s">
        <v>21</v>
      </c>
      <c r="I16" s="78" t="s">
        <v>0</v>
      </c>
    </row>
    <row r="17" spans="1:21" ht="16.5" customHeight="1" x14ac:dyDescent="0.15">
      <c r="A17" s="39"/>
      <c r="B17" s="39"/>
      <c r="C17" s="39"/>
      <c r="D17" s="39"/>
      <c r="H17" s="73" t="s">
        <v>257</v>
      </c>
      <c r="I17" s="75" t="s">
        <v>258</v>
      </c>
      <c r="K17" s="39"/>
    </row>
    <row r="19" spans="1:21" ht="16.5" customHeight="1" x14ac:dyDescent="0.15">
      <c r="A19" s="39"/>
      <c r="B19" s="39" t="s">
        <v>44</v>
      </c>
      <c r="C19" s="39"/>
      <c r="D19" s="39"/>
      <c r="E19" s="39"/>
      <c r="F19" s="39"/>
      <c r="H19" s="80" t="s">
        <v>259</v>
      </c>
      <c r="I19" s="84"/>
      <c r="K19" s="39"/>
      <c r="L19" s="39"/>
      <c r="N19" s="5" ph="1"/>
      <c r="P19" s="5" ph="1"/>
      <c r="U19" s="5" ph="1"/>
    </row>
    <row r="20" spans="1:21" ht="16.5" customHeight="1" x14ac:dyDescent="0.15">
      <c r="B20" s="39"/>
      <c r="M20" s="39"/>
    </row>
    <row r="21" spans="1:21" ht="16.5" customHeight="1" x14ac:dyDescent="0.15">
      <c r="A21" s="39"/>
      <c r="B21" s="39" t="s">
        <v>3</v>
      </c>
      <c r="H21" s="76" t="s">
        <v>45</v>
      </c>
      <c r="I21" s="77" t="s">
        <v>42</v>
      </c>
      <c r="J21" s="78" t="s">
        <v>12</v>
      </c>
      <c r="L21" s="39"/>
      <c r="M21" s="39"/>
    </row>
    <row r="22" spans="1:21" ht="16.5" customHeight="1" x14ac:dyDescent="0.15">
      <c r="C22" s="39"/>
      <c r="D22" s="39"/>
      <c r="H22" s="73">
        <v>4</v>
      </c>
      <c r="I22" s="74">
        <v>17</v>
      </c>
      <c r="J22" s="75" t="s">
        <v>262</v>
      </c>
      <c r="M22" s="39"/>
    </row>
  </sheetData>
  <phoneticPr fontId="19"/>
  <hyperlinks>
    <hyperlink ref="H19" r:id="rId1"/>
  </hyperlinks>
  <pageMargins left="0.75" right="0.75" top="1" bottom="1" header="0.51200000000000001" footer="0.51200000000000001"/>
  <pageSetup paperSize="9" orientation="portrait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▼ボタンをクリックし、学校名を選択してください">
          <x14:formula1>
            <xm:f>'⓪加盟校'!$B$2:$B$26</xm:f>
          </x14:formula1>
          <xm:sqref>G14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3"/>
  <sheetViews>
    <sheetView view="pageBreakPreview" topLeftCell="A13" zoomScaleNormal="100" zoomScaleSheetLayoutView="100" workbookViewId="0">
      <selection activeCell="G25" sqref="G25"/>
    </sheetView>
  </sheetViews>
  <sheetFormatPr defaultRowHeight="18.75" x14ac:dyDescent="0.15"/>
  <cols>
    <col min="1" max="8" width="9" style="131"/>
    <col min="9" max="9" width="12" style="131" customWidth="1"/>
    <col min="10" max="16384" width="9" style="131"/>
  </cols>
  <sheetData>
    <row r="1" spans="1:11" ht="18.75" customHeight="1" x14ac:dyDescent="0.15"/>
    <row r="2" spans="1:11" ht="18.75" customHeight="1" x14ac:dyDescent="0.15">
      <c r="A2" s="131" t="s">
        <v>46</v>
      </c>
    </row>
    <row r="3" spans="1:11" ht="18.75" customHeight="1" x14ac:dyDescent="0.15"/>
    <row r="4" spans="1:11" ht="18.75" customHeight="1" x14ac:dyDescent="0.15">
      <c r="B4" s="131" t="s">
        <v>249</v>
      </c>
    </row>
    <row r="5" spans="1:11" ht="18.75" customHeight="1" x14ac:dyDescent="0.15"/>
    <row r="6" spans="1:11" ht="18.75" customHeight="1" x14ac:dyDescent="0.15">
      <c r="B6" s="151" t="s">
        <v>192</v>
      </c>
      <c r="C6" s="152"/>
      <c r="D6" s="152"/>
      <c r="E6" s="152"/>
      <c r="F6" s="152"/>
      <c r="G6" s="152"/>
      <c r="H6" s="152"/>
      <c r="I6" s="152"/>
    </row>
    <row r="7" spans="1:11" ht="18.75" customHeight="1" x14ac:dyDescent="0.15">
      <c r="B7" s="132"/>
      <c r="C7" s="132"/>
      <c r="D7" s="132"/>
      <c r="E7" s="132"/>
      <c r="F7" s="132"/>
      <c r="G7" s="132"/>
      <c r="H7" s="132"/>
      <c r="I7" s="132"/>
    </row>
    <row r="8" spans="1:11" ht="18.75" customHeight="1" x14ac:dyDescent="0.15">
      <c r="B8" s="131" t="s">
        <v>9</v>
      </c>
    </row>
    <row r="9" spans="1:11" ht="18.75" customHeight="1" x14ac:dyDescent="0.15"/>
    <row r="10" spans="1:11" ht="18.75" customHeight="1" x14ac:dyDescent="0.15">
      <c r="B10" s="148" t="s">
        <v>247</v>
      </c>
      <c r="C10" s="148"/>
      <c r="D10" s="148"/>
      <c r="E10" s="148"/>
      <c r="F10" s="148"/>
      <c r="G10" s="148"/>
      <c r="H10" s="148"/>
      <c r="I10" s="148"/>
    </row>
    <row r="11" spans="1:11" ht="18.75" customHeight="1" x14ac:dyDescent="0.15">
      <c r="B11" s="148"/>
      <c r="C11" s="148"/>
      <c r="D11" s="148"/>
      <c r="E11" s="148"/>
      <c r="F11" s="148"/>
      <c r="G11" s="148"/>
      <c r="H11" s="148"/>
      <c r="I11" s="148"/>
    </row>
    <row r="12" spans="1:11" ht="18.75" customHeight="1" x14ac:dyDescent="0.15">
      <c r="B12" s="132"/>
      <c r="C12" s="132"/>
      <c r="D12" s="132"/>
      <c r="E12" s="132"/>
      <c r="F12" s="132"/>
      <c r="G12" s="132"/>
      <c r="H12" s="132"/>
      <c r="I12" s="132"/>
    </row>
    <row r="13" spans="1:11" ht="18.75" customHeight="1" x14ac:dyDescent="0.15">
      <c r="D13" s="149" t="str">
        <f>"例：「（学番）"&amp;①主管校用!G14&amp;"高　男（女）」"</f>
        <v>例：「（学番）巻総合高　男（女）」</v>
      </c>
      <c r="E13" s="150"/>
      <c r="F13" s="150"/>
      <c r="G13" s="150"/>
      <c r="H13" s="133"/>
      <c r="K13" s="131" t="s">
        <v>234</v>
      </c>
    </row>
    <row r="14" spans="1:11" ht="18.75" customHeight="1" x14ac:dyDescent="0.15"/>
    <row r="15" spans="1:11" ht="18.75" customHeight="1" x14ac:dyDescent="0.15">
      <c r="B15" s="146" t="s">
        <v>255</v>
      </c>
    </row>
    <row r="16" spans="1:11" ht="18.75" customHeight="1" x14ac:dyDescent="0.15">
      <c r="B16" s="131" t="s">
        <v>256</v>
      </c>
    </row>
    <row r="17" spans="2:12" ht="18.75" customHeight="1" x14ac:dyDescent="0.15">
      <c r="B17" s="131" t="s">
        <v>14</v>
      </c>
      <c r="F17" s="137" t="str">
        <f>①主管校用!H19</f>
        <v>suwa.satoko@nein.ed.jp</v>
      </c>
    </row>
    <row r="18" spans="2:12" ht="18.75" customHeight="1" x14ac:dyDescent="0.15"/>
    <row r="19" spans="2:12" ht="18.75" customHeight="1" x14ac:dyDescent="0.15">
      <c r="C19" s="134" t="str">
        <f>"申込期限　"&amp;①主管校用!H22&amp;"月　"&amp;①主管校用!I22&amp;"日("&amp;①主管校用!J22&amp;")まで"</f>
        <v>申込期限　4月　17日(水)まで</v>
      </c>
      <c r="K19" s="131" t="s">
        <v>234</v>
      </c>
    </row>
    <row r="20" spans="2:12" ht="18.75" customHeight="1" x14ac:dyDescent="0.15"/>
    <row r="21" spans="2:12" x14ac:dyDescent="0.15">
      <c r="B21" s="148" t="s">
        <v>248</v>
      </c>
      <c r="C21" s="148"/>
      <c r="D21" s="148"/>
      <c r="E21" s="148"/>
      <c r="F21" s="148"/>
      <c r="G21" s="148"/>
      <c r="H21" s="148"/>
      <c r="I21" s="148"/>
    </row>
    <row r="22" spans="2:12" x14ac:dyDescent="0.15">
      <c r="B22" s="148"/>
      <c r="C22" s="148"/>
      <c r="D22" s="148"/>
      <c r="E22" s="148"/>
      <c r="F22" s="148"/>
      <c r="G22" s="148"/>
      <c r="H22" s="148"/>
      <c r="I22" s="148"/>
    </row>
    <row r="23" spans="2:12" ht="18.75" customHeight="1" x14ac:dyDescent="0.15">
      <c r="B23" s="132"/>
      <c r="C23" s="132"/>
      <c r="D23" s="132"/>
      <c r="E23" s="132"/>
      <c r="F23" s="132"/>
      <c r="G23" s="132"/>
      <c r="H23" s="132"/>
    </row>
    <row r="24" spans="2:12" ht="18.75" customHeight="1" x14ac:dyDescent="0.15">
      <c r="B24" s="131" t="str">
        <f>"〒"&amp;INDEX('⓪加盟校'!C:C,MATCH(①主管校用!G14,'⓪加盟校'!B:B,0))</f>
        <v>〒９５３－００４１</v>
      </c>
      <c r="K24" s="131" t="s">
        <v>234</v>
      </c>
    </row>
    <row r="25" spans="2:12" ht="18.75" customHeight="1" x14ac:dyDescent="0.15">
      <c r="B25" s="131" t="str">
        <f>INDEX('⓪加盟校'!D:D,MATCH(①主管校用!G14,'⓪加盟校'!B:B,0))</f>
        <v>新潟市西蒲区巻甲４２９５－１</v>
      </c>
      <c r="J25" s="135"/>
      <c r="K25" s="131" t="s">
        <v>234</v>
      </c>
    </row>
    <row r="26" spans="2:12" ht="18.75" customHeight="1" x14ac:dyDescent="0.15">
      <c r="B26" s="131" t="str">
        <f>INDEX('⓪加盟校'!H:H,MATCH(①主管校用!G14,'⓪加盟校'!B:B,0))&amp;"　　　"&amp;①主管校用!H17&amp;"　"&amp;①主管校用!I17&amp;"　宛"</f>
        <v>県立巻総合高等学校　　　諏訪　智子　宛</v>
      </c>
      <c r="K26" s="131" t="s">
        <v>234</v>
      </c>
    </row>
    <row r="27" spans="2:12" ht="18.75" customHeight="1" x14ac:dyDescent="0.15">
      <c r="B27" s="131" t="str">
        <f>"TEL　"&amp;INDEX('⓪加盟校'!F:F,MATCH(①主管校用!G14,'⓪加盟校'!B:B,0))&amp;"（代表）"</f>
        <v>TEL　0256-72-3261（代表）</v>
      </c>
      <c r="K27" s="131" t="s">
        <v>234</v>
      </c>
      <c r="L27" s="136"/>
    </row>
    <row r="28" spans="2:12" ht="18.75" customHeight="1" x14ac:dyDescent="0.15">
      <c r="B28" s="131" t="str">
        <f>"FAX　"&amp;INDEX('⓪加盟校'!G:G,MATCH(①主管校用!G14,'⓪加盟校'!B:B,0))</f>
        <v>FAX　0256-72-1751</v>
      </c>
      <c r="K28" s="131" t="s">
        <v>234</v>
      </c>
    </row>
    <row r="29" spans="2:12" ht="18.75" customHeight="1" x14ac:dyDescent="0.15"/>
    <row r="30" spans="2:12" ht="18.75" customHeight="1" x14ac:dyDescent="0.15"/>
    <row r="31" spans="2:12" ht="18.75" customHeight="1" x14ac:dyDescent="0.15">
      <c r="B31" s="147" t="s">
        <v>7</v>
      </c>
      <c r="C31" s="147"/>
      <c r="D31" s="147"/>
      <c r="E31" s="147"/>
      <c r="F31" s="147"/>
      <c r="G31" s="147"/>
      <c r="H31" s="147"/>
      <c r="I31" s="147"/>
    </row>
    <row r="32" spans="2:12" ht="18.75" customHeight="1" x14ac:dyDescent="0.15">
      <c r="B32" s="147"/>
      <c r="C32" s="147"/>
      <c r="D32" s="147"/>
      <c r="E32" s="147"/>
      <c r="F32" s="147"/>
      <c r="G32" s="147"/>
      <c r="H32" s="147"/>
      <c r="I32" s="147"/>
    </row>
    <row r="33" ht="18.75" customHeight="1" x14ac:dyDescent="0.15"/>
  </sheetData>
  <mergeCells count="5">
    <mergeCell ref="B31:I32"/>
    <mergeCell ref="B10:I11"/>
    <mergeCell ref="D13:G13"/>
    <mergeCell ref="B21:I22"/>
    <mergeCell ref="B6:I6"/>
  </mergeCells>
  <phoneticPr fontId="19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46"/>
  <sheetViews>
    <sheetView tabSelected="1" view="pageBreakPreview" zoomScaleNormal="100" zoomScaleSheetLayoutView="100" workbookViewId="0">
      <selection activeCell="K8" sqref="K8"/>
    </sheetView>
  </sheetViews>
  <sheetFormatPr defaultColWidth="9" defaultRowHeight="13.5" x14ac:dyDescent="0.15"/>
  <cols>
    <col min="1" max="1" width="11.625" style="5" customWidth="1"/>
    <col min="2" max="6" width="15" style="5" customWidth="1"/>
    <col min="7" max="7" width="5.75" style="5" customWidth="1"/>
    <col min="8" max="8" width="6.375" style="5" customWidth="1"/>
    <col min="9" max="25" width="9" style="5" bestFit="1" customWidth="1"/>
    <col min="26" max="26" width="41.625" style="5" bestFit="1" customWidth="1"/>
    <col min="27" max="27" width="9" style="5" bestFit="1" customWidth="1"/>
    <col min="28" max="16384" width="9" style="5"/>
  </cols>
  <sheetData>
    <row r="1" spans="1:16" ht="24" x14ac:dyDescent="0.15">
      <c r="A1" s="173" t="str">
        <f>①主管校用!E4&amp;"　"&amp;①主管校用!E6&amp;"参加申込書"</f>
        <v>令和６年度　新潟県高等学校春季地区体育大会参加申込書</v>
      </c>
      <c r="B1" s="173"/>
      <c r="C1" s="173"/>
      <c r="D1" s="173"/>
      <c r="E1" s="173"/>
      <c r="F1" s="173"/>
      <c r="G1" s="173"/>
    </row>
    <row r="2" spans="1:16" ht="8.25" customHeight="1" thickBot="1" x14ac:dyDescent="0.2"/>
    <row r="3" spans="1:16" ht="25.5" customHeight="1" thickBot="1" x14ac:dyDescent="0.2">
      <c r="A3" s="90" t="s">
        <v>15</v>
      </c>
      <c r="B3" s="109"/>
      <c r="G3" s="7"/>
      <c r="I3" s="34" t="str">
        <f>IF(B3="","性別が未入力です","")</f>
        <v>性別が未入力です</v>
      </c>
    </row>
    <row r="4" spans="1:16" ht="8.25" customHeight="1" thickBot="1" x14ac:dyDescent="0.2"/>
    <row r="5" spans="1:16" ht="25.5" customHeight="1" x14ac:dyDescent="0.15">
      <c r="A5" s="111" t="s">
        <v>16</v>
      </c>
      <c r="B5" s="110"/>
      <c r="C5" s="96"/>
      <c r="D5" s="86" t="str">
        <f>IF(OR(C5="高志中等"),"教育学校","高等学校")</f>
        <v>高等学校</v>
      </c>
      <c r="E5" s="110"/>
      <c r="F5" s="110"/>
      <c r="G5" s="87"/>
      <c r="I5" s="35" t="str">
        <f>IF(C5="","学校名が未入力です","")</f>
        <v>学校名が未入力です</v>
      </c>
    </row>
    <row r="6" spans="1:16" ht="25.5" customHeight="1" x14ac:dyDescent="0.15">
      <c r="A6" s="176" t="s">
        <v>17</v>
      </c>
      <c r="B6" s="17" t="s">
        <v>18</v>
      </c>
      <c r="C6" s="97" t="e">
        <f>INDEX('⓪加盟校'!C:C,MATCH($C$5,'⓪加盟校'!$B:$B,0))</f>
        <v>#N/A</v>
      </c>
      <c r="D6" s="99"/>
      <c r="E6" s="99"/>
      <c r="F6" s="99"/>
      <c r="G6" s="100"/>
    </row>
    <row r="7" spans="1:16" ht="25.5" customHeight="1" x14ac:dyDescent="0.15">
      <c r="A7" s="177"/>
      <c r="B7" s="17" t="s">
        <v>19</v>
      </c>
      <c r="C7" s="97" t="e">
        <f>INDEX('⓪加盟校'!D:D,MATCH($C$5,'⓪加盟校'!$B:$B,0))</f>
        <v>#N/A</v>
      </c>
      <c r="D7" s="98"/>
      <c r="E7" s="98"/>
      <c r="F7" s="98"/>
      <c r="G7" s="101"/>
    </row>
    <row r="8" spans="1:16" ht="25.5" customHeight="1" thickBot="1" x14ac:dyDescent="0.2">
      <c r="A8" s="178"/>
      <c r="B8" s="18" t="s">
        <v>20</v>
      </c>
      <c r="C8" s="102" t="e">
        <f>INDEX('⓪加盟校'!F:F,MATCH($C$5,'⓪加盟校'!$B:$B,0))</f>
        <v>#N/A</v>
      </c>
      <c r="D8" s="103"/>
      <c r="E8" s="103"/>
      <c r="F8" s="103"/>
      <c r="G8" s="104"/>
    </row>
    <row r="9" spans="1:16" ht="8.25" customHeight="1" thickBot="1" x14ac:dyDescent="0.2">
      <c r="A9" s="8"/>
      <c r="B9" s="19"/>
      <c r="C9" s="24"/>
      <c r="D9" s="105"/>
      <c r="E9" s="27"/>
      <c r="F9" s="27"/>
      <c r="G9" s="27"/>
    </row>
    <row r="10" spans="1:16" ht="13.5" customHeight="1" thickBot="1" x14ac:dyDescent="0.2">
      <c r="A10" s="9"/>
      <c r="B10" s="20" t="s">
        <v>21</v>
      </c>
      <c r="C10" s="106" t="s">
        <v>0</v>
      </c>
      <c r="D10" s="121" t="s">
        <v>244</v>
      </c>
      <c r="E10" s="27"/>
      <c r="F10" s="27"/>
      <c r="G10" s="27"/>
    </row>
    <row r="11" spans="1:16" ht="25.5" customHeight="1" thickBot="1" x14ac:dyDescent="0.2">
      <c r="A11" s="10" t="s">
        <v>22</v>
      </c>
      <c r="B11" s="88"/>
      <c r="C11" s="107"/>
      <c r="D11" s="113">
        <f>①主管校用!G12</f>
        <v>44318</v>
      </c>
      <c r="E11" s="114">
        <f>①主管校用!H12</f>
        <v>44319</v>
      </c>
      <c r="F11" s="181" t="s">
        <v>8</v>
      </c>
      <c r="G11" s="182"/>
      <c r="H11" s="27"/>
      <c r="N11" s="27"/>
      <c r="O11" s="6"/>
      <c r="P11" s="6"/>
    </row>
    <row r="12" spans="1:16" ht="25.5" customHeight="1" thickBot="1" x14ac:dyDescent="0.2">
      <c r="A12" s="11" t="s">
        <v>23</v>
      </c>
      <c r="B12" s="88"/>
      <c r="C12" s="107"/>
      <c r="D12" s="115"/>
      <c r="E12" s="116"/>
      <c r="F12" s="42"/>
      <c r="G12" s="123" t="s">
        <v>196</v>
      </c>
      <c r="I12" s="35" t="str">
        <f>IF(F12=K20,"","参加人数が間違っているか")</f>
        <v/>
      </c>
    </row>
    <row r="13" spans="1:16" ht="25.5" customHeight="1" x14ac:dyDescent="0.15">
      <c r="A13" s="179" t="s">
        <v>10</v>
      </c>
      <c r="B13" s="88"/>
      <c r="C13" s="107"/>
      <c r="D13" s="117"/>
      <c r="E13" s="118"/>
      <c r="F13" s="174" t="s">
        <v>193</v>
      </c>
      <c r="G13" s="175"/>
      <c r="I13" s="35" t="str">
        <f>IF(F12=K20,"","選手名の入力が間違っています。")</f>
        <v/>
      </c>
      <c r="J13" s="35"/>
    </row>
    <row r="14" spans="1:16" ht="25.5" customHeight="1" thickBot="1" x14ac:dyDescent="0.2">
      <c r="A14" s="180"/>
      <c r="B14" s="89"/>
      <c r="C14" s="108"/>
      <c r="D14" s="119"/>
      <c r="E14" s="120"/>
      <c r="F14" s="112"/>
      <c r="I14" s="35" t="str">
        <f>IF(F12=K20,"","選手名に余計な空白があるなど注意してください。")</f>
        <v/>
      </c>
    </row>
    <row r="15" spans="1:16" ht="8.25" customHeight="1" thickBot="1" x14ac:dyDescent="0.2"/>
    <row r="16" spans="1:16" ht="25.5" customHeight="1" thickBot="1" x14ac:dyDescent="0.2">
      <c r="A16" s="12" t="s">
        <v>13</v>
      </c>
      <c r="C16" s="90" t="s">
        <v>4</v>
      </c>
      <c r="D16" s="109"/>
      <c r="E16" s="122" t="s">
        <v>243</v>
      </c>
      <c r="I16" s="35" t="str">
        <f>IF(D16="","参加の有無が未入力です","")</f>
        <v>参加の有無が未入力です</v>
      </c>
    </row>
    <row r="17" spans="1:26" ht="8.25" customHeight="1" thickBot="1" x14ac:dyDescent="0.2"/>
    <row r="18" spans="1:26" s="6" customFormat="1" x14ac:dyDescent="0.15">
      <c r="A18" s="169" t="s">
        <v>16</v>
      </c>
      <c r="B18" s="171" t="s">
        <v>25</v>
      </c>
      <c r="C18" s="159" t="s">
        <v>11</v>
      </c>
      <c r="D18" s="160"/>
      <c r="E18" s="153" t="s">
        <v>252</v>
      </c>
      <c r="F18" s="154"/>
      <c r="G18" s="157" t="s">
        <v>26</v>
      </c>
    </row>
    <row r="19" spans="1:26" s="6" customFormat="1" ht="14.25" thickBot="1" x14ac:dyDescent="0.2">
      <c r="A19" s="170"/>
      <c r="B19" s="172"/>
      <c r="C19" s="92" t="s">
        <v>21</v>
      </c>
      <c r="D19" s="93" t="s">
        <v>0</v>
      </c>
      <c r="E19" s="94" t="s">
        <v>253</v>
      </c>
      <c r="F19" s="95" t="s">
        <v>254</v>
      </c>
      <c r="G19" s="158"/>
    </row>
    <row r="20" spans="1:26" ht="25.5" customHeight="1" x14ac:dyDescent="0.15">
      <c r="A20" s="161" t="str">
        <f>IF($C$5="","",IF($C$5="長岡工業高等専門学校","長岡高専",IF($C$5="十日町高等学校松之山分校","十日町松之山",$C$5)))</f>
        <v/>
      </c>
      <c r="B20" s="163">
        <v>1</v>
      </c>
      <c r="C20" s="125"/>
      <c r="D20" s="126"/>
      <c r="E20" s="125"/>
      <c r="F20" s="126"/>
      <c r="G20" s="28"/>
      <c r="I20" s="138" t="str">
        <f t="shared" ref="I20:I29" si="0">TRIM(C20)&amp;TRIM(D20)</f>
        <v/>
      </c>
      <c r="J20" s="139">
        <f>IF(C20="",0,IF(COUNTIF($I$20:I20,I20)&gt;1,0,COUNTIF($I$20:I20,I20)))</f>
        <v>0</v>
      </c>
      <c r="K20" s="5">
        <f>SUM(J20:J34)</f>
        <v>0</v>
      </c>
      <c r="L20" s="85" t="s">
        <v>242</v>
      </c>
      <c r="R20" s="36">
        <f t="shared" ref="R20:R29" si="1">SUM(S20:W20)</f>
        <v>11111</v>
      </c>
      <c r="S20" s="36">
        <f t="shared" ref="S20:S29" si="2">IF(C20="",1,0)</f>
        <v>1</v>
      </c>
      <c r="T20" s="36">
        <f t="shared" ref="T20:T29" si="3">IF(D20="",10,0)</f>
        <v>10</v>
      </c>
      <c r="U20" s="36">
        <f t="shared" ref="U20:U29" si="4">IF(E20="",100,0)</f>
        <v>100</v>
      </c>
      <c r="V20" s="36">
        <f t="shared" ref="V20:V29" si="5">IF(F20="",1000,0)</f>
        <v>1000</v>
      </c>
      <c r="W20" s="36">
        <f t="shared" ref="W20:W29" si="6">IF(G20="",10000,0)</f>
        <v>10000</v>
      </c>
      <c r="X20" s="36"/>
      <c r="Y20" s="36">
        <v>10</v>
      </c>
      <c r="Z20" s="36" t="s">
        <v>27</v>
      </c>
    </row>
    <row r="21" spans="1:26" ht="25.5" customHeight="1" x14ac:dyDescent="0.15">
      <c r="A21" s="162"/>
      <c r="B21" s="164"/>
      <c r="C21" s="127"/>
      <c r="D21" s="128"/>
      <c r="E21" s="127"/>
      <c r="F21" s="128"/>
      <c r="G21" s="28"/>
      <c r="I21" s="140" t="str">
        <f t="shared" si="0"/>
        <v/>
      </c>
      <c r="J21" s="141">
        <f>IF(C21="",0,IF(COUNTIF($I$20:I21,I21)&gt;1,0,COUNTIF($I$20:I21,I21)))</f>
        <v>0</v>
      </c>
      <c r="R21" s="36">
        <f t="shared" si="1"/>
        <v>11111</v>
      </c>
      <c r="S21" s="36">
        <f t="shared" si="2"/>
        <v>1</v>
      </c>
      <c r="T21" s="36">
        <f t="shared" si="3"/>
        <v>10</v>
      </c>
      <c r="U21" s="36">
        <f t="shared" si="4"/>
        <v>100</v>
      </c>
      <c r="V21" s="36">
        <f t="shared" si="5"/>
        <v>1000</v>
      </c>
      <c r="W21" s="36">
        <f t="shared" si="6"/>
        <v>10000</v>
      </c>
      <c r="X21" s="36"/>
      <c r="Y21" s="36">
        <v>100</v>
      </c>
      <c r="Z21" s="36" t="s">
        <v>28</v>
      </c>
    </row>
    <row r="22" spans="1:26" ht="25.5" customHeight="1" x14ac:dyDescent="0.15">
      <c r="A22" s="165" t="str">
        <f>IF($C$5="","",IF($C$5="長岡工業高等専門学校","長岡高専",IF($C$5="十日町高等学校松之山分校","十日町松之山",$C$5)))</f>
        <v/>
      </c>
      <c r="B22" s="166">
        <v>2</v>
      </c>
      <c r="C22" s="127"/>
      <c r="D22" s="128"/>
      <c r="E22" s="127"/>
      <c r="F22" s="128"/>
      <c r="G22" s="29"/>
      <c r="I22" s="140" t="str">
        <f t="shared" si="0"/>
        <v/>
      </c>
      <c r="J22" s="141">
        <f>IF(C22="",0,IF(COUNTIF($I$20:I22,I22)&gt;1,0,COUNTIF($I$20:I22,I22)))</f>
        <v>0</v>
      </c>
      <c r="R22" s="36">
        <f t="shared" si="1"/>
        <v>11111</v>
      </c>
      <c r="S22" s="36">
        <f t="shared" si="2"/>
        <v>1</v>
      </c>
      <c r="T22" s="36">
        <f t="shared" si="3"/>
        <v>10</v>
      </c>
      <c r="U22" s="36">
        <f t="shared" si="4"/>
        <v>100</v>
      </c>
      <c r="V22" s="36">
        <f t="shared" si="5"/>
        <v>1000</v>
      </c>
      <c r="W22" s="36">
        <f t="shared" si="6"/>
        <v>10000</v>
      </c>
      <c r="X22" s="36"/>
      <c r="Y22" s="36">
        <v>110</v>
      </c>
      <c r="Z22" s="36" t="s">
        <v>29</v>
      </c>
    </row>
    <row r="23" spans="1:26" ht="25.5" customHeight="1" x14ac:dyDescent="0.15">
      <c r="A23" s="162"/>
      <c r="B23" s="164"/>
      <c r="C23" s="127"/>
      <c r="D23" s="128"/>
      <c r="E23" s="127"/>
      <c r="F23" s="128"/>
      <c r="G23" s="28"/>
      <c r="I23" s="140" t="str">
        <f t="shared" si="0"/>
        <v/>
      </c>
      <c r="J23" s="141">
        <f>IF(C23="",0,IF(COUNTIF($I$20:I23,I23)&gt;1,0,COUNTIF($I$20:I23,I23)))</f>
        <v>0</v>
      </c>
      <c r="R23" s="36">
        <f t="shared" si="1"/>
        <v>11111</v>
      </c>
      <c r="S23" s="36">
        <f t="shared" si="2"/>
        <v>1</v>
      </c>
      <c r="T23" s="36">
        <f t="shared" si="3"/>
        <v>10</v>
      </c>
      <c r="U23" s="36">
        <f t="shared" si="4"/>
        <v>100</v>
      </c>
      <c r="V23" s="36">
        <f t="shared" si="5"/>
        <v>1000</v>
      </c>
      <c r="W23" s="36">
        <f t="shared" si="6"/>
        <v>10000</v>
      </c>
      <c r="X23" s="36"/>
      <c r="Y23" s="36">
        <v>1000</v>
      </c>
      <c r="Z23" s="36" t="s">
        <v>5</v>
      </c>
    </row>
    <row r="24" spans="1:26" ht="25.5" customHeight="1" x14ac:dyDescent="0.15">
      <c r="A24" s="165" t="str">
        <f>IF($C$5="","",IF($C$5="長岡工業高等専門学校","長岡高専",IF($C$5="十日町高等学校松之山分校","十日町松之山",$C$5)))</f>
        <v/>
      </c>
      <c r="B24" s="166">
        <v>3</v>
      </c>
      <c r="C24" s="127"/>
      <c r="D24" s="128"/>
      <c r="E24" s="127"/>
      <c r="F24" s="128"/>
      <c r="G24" s="29"/>
      <c r="I24" s="140" t="str">
        <f t="shared" si="0"/>
        <v/>
      </c>
      <c r="J24" s="141">
        <f>IF(C24="",0,IF(COUNTIF($I$20:I24,I24)&gt;1,0,COUNTIF($I$20:I24,I24)))</f>
        <v>0</v>
      </c>
      <c r="R24" s="36">
        <f t="shared" si="1"/>
        <v>11111</v>
      </c>
      <c r="S24" s="36">
        <f t="shared" si="2"/>
        <v>1</v>
      </c>
      <c r="T24" s="36">
        <f t="shared" si="3"/>
        <v>10</v>
      </c>
      <c r="U24" s="36">
        <f t="shared" si="4"/>
        <v>100</v>
      </c>
      <c r="V24" s="36">
        <f t="shared" si="5"/>
        <v>1000</v>
      </c>
      <c r="W24" s="36">
        <f t="shared" si="6"/>
        <v>10000</v>
      </c>
      <c r="X24" s="36"/>
      <c r="Y24" s="36">
        <v>1010</v>
      </c>
      <c r="Z24" s="36" t="s">
        <v>30</v>
      </c>
    </row>
    <row r="25" spans="1:26" ht="25.5" customHeight="1" x14ac:dyDescent="0.15">
      <c r="A25" s="162"/>
      <c r="B25" s="164"/>
      <c r="C25" s="127"/>
      <c r="D25" s="128"/>
      <c r="E25" s="127"/>
      <c r="F25" s="128"/>
      <c r="G25" s="28"/>
      <c r="I25" s="140" t="str">
        <f t="shared" si="0"/>
        <v/>
      </c>
      <c r="J25" s="141">
        <f>IF(C25="",0,IF(COUNTIF($I$20:I25,I25)&gt;1,0,COUNTIF($I$20:I25,I25)))</f>
        <v>0</v>
      </c>
      <c r="R25" s="36">
        <f t="shared" si="1"/>
        <v>11111</v>
      </c>
      <c r="S25" s="36">
        <f t="shared" si="2"/>
        <v>1</v>
      </c>
      <c r="T25" s="36">
        <f t="shared" si="3"/>
        <v>10</v>
      </c>
      <c r="U25" s="36">
        <f t="shared" si="4"/>
        <v>100</v>
      </c>
      <c r="V25" s="36">
        <f t="shared" si="5"/>
        <v>1000</v>
      </c>
      <c r="W25" s="36">
        <f t="shared" si="6"/>
        <v>10000</v>
      </c>
      <c r="X25" s="36"/>
      <c r="Y25" s="36">
        <v>1100</v>
      </c>
      <c r="Z25" s="36" t="s">
        <v>32</v>
      </c>
    </row>
    <row r="26" spans="1:26" ht="25.5" customHeight="1" x14ac:dyDescent="0.15">
      <c r="A26" s="165" t="str">
        <f>IF($C$5="","",IF($C$5="長岡工業高等専門学校","長岡高専",IF($C$5="十日町高等学校松之山分校","十日町松之山",$C$5)))</f>
        <v/>
      </c>
      <c r="B26" s="166">
        <v>4</v>
      </c>
      <c r="C26" s="127"/>
      <c r="D26" s="128"/>
      <c r="E26" s="127"/>
      <c r="F26" s="128"/>
      <c r="G26" s="29"/>
      <c r="I26" s="140" t="str">
        <f t="shared" si="0"/>
        <v/>
      </c>
      <c r="J26" s="141">
        <f>IF(C26="",0,IF(COUNTIF($I$20:I26,I26)&gt;1,0,COUNTIF($I$20:I26,I26)))</f>
        <v>0</v>
      </c>
      <c r="R26" s="36">
        <f t="shared" si="1"/>
        <v>11111</v>
      </c>
      <c r="S26" s="36">
        <f t="shared" si="2"/>
        <v>1</v>
      </c>
      <c r="T26" s="36">
        <f t="shared" si="3"/>
        <v>10</v>
      </c>
      <c r="U26" s="36">
        <f t="shared" si="4"/>
        <v>100</v>
      </c>
      <c r="V26" s="36">
        <f t="shared" si="5"/>
        <v>1000</v>
      </c>
      <c r="W26" s="36">
        <f t="shared" si="6"/>
        <v>10000</v>
      </c>
      <c r="X26" s="36"/>
      <c r="Y26" s="36">
        <v>1110</v>
      </c>
      <c r="Z26" s="36" t="s">
        <v>33</v>
      </c>
    </row>
    <row r="27" spans="1:26" ht="25.5" customHeight="1" x14ac:dyDescent="0.15">
      <c r="A27" s="162"/>
      <c r="B27" s="164"/>
      <c r="C27" s="127"/>
      <c r="D27" s="128"/>
      <c r="E27" s="127"/>
      <c r="F27" s="128"/>
      <c r="G27" s="28"/>
      <c r="I27" s="140" t="str">
        <f t="shared" si="0"/>
        <v/>
      </c>
      <c r="J27" s="141">
        <f>IF(C27="",0,IF(COUNTIF($I$20:I27,I27)&gt;1,0,COUNTIF($I$20:I27,I27)))</f>
        <v>0</v>
      </c>
      <c r="R27" s="36">
        <f t="shared" si="1"/>
        <v>11111</v>
      </c>
      <c r="S27" s="36">
        <f t="shared" si="2"/>
        <v>1</v>
      </c>
      <c r="T27" s="36">
        <f t="shared" si="3"/>
        <v>10</v>
      </c>
      <c r="U27" s="36">
        <f t="shared" si="4"/>
        <v>100</v>
      </c>
      <c r="V27" s="36">
        <f t="shared" si="5"/>
        <v>1000</v>
      </c>
      <c r="W27" s="36">
        <f t="shared" si="6"/>
        <v>10000</v>
      </c>
      <c r="X27" s="36"/>
      <c r="Y27" s="36">
        <v>10000</v>
      </c>
      <c r="Z27" s="36" t="s">
        <v>34</v>
      </c>
    </row>
    <row r="28" spans="1:26" ht="25.5" customHeight="1" x14ac:dyDescent="0.15">
      <c r="A28" s="165" t="str">
        <f>IF($C$5="","",IF($C$5="長岡工業高等専門学校","長岡高専",IF($C$5="十日町高等学校松之山分校","十日町松之山",$C$5)))</f>
        <v/>
      </c>
      <c r="B28" s="166">
        <v>5</v>
      </c>
      <c r="C28" s="127"/>
      <c r="D28" s="128"/>
      <c r="E28" s="127"/>
      <c r="F28" s="128"/>
      <c r="G28" s="29"/>
      <c r="I28" s="140" t="str">
        <f t="shared" si="0"/>
        <v/>
      </c>
      <c r="J28" s="141">
        <f>IF(C28="",0,IF(COUNTIF($I$20:I28,I28)&gt;1,0,COUNTIF($I$20:I28,I28)))</f>
        <v>0</v>
      </c>
      <c r="R28" s="36">
        <f t="shared" si="1"/>
        <v>11111</v>
      </c>
      <c r="S28" s="36">
        <f t="shared" si="2"/>
        <v>1</v>
      </c>
      <c r="T28" s="36">
        <f t="shared" si="3"/>
        <v>10</v>
      </c>
      <c r="U28" s="36">
        <f t="shared" si="4"/>
        <v>100</v>
      </c>
      <c r="V28" s="36">
        <f t="shared" si="5"/>
        <v>1000</v>
      </c>
      <c r="W28" s="36">
        <f t="shared" si="6"/>
        <v>10000</v>
      </c>
      <c r="X28" s="36"/>
      <c r="Y28" s="36">
        <v>10010</v>
      </c>
      <c r="Z28" s="36" t="s">
        <v>35</v>
      </c>
    </row>
    <row r="29" spans="1:26" ht="25.5" customHeight="1" thickBot="1" x14ac:dyDescent="0.2">
      <c r="A29" s="167"/>
      <c r="B29" s="168"/>
      <c r="C29" s="129"/>
      <c r="D29" s="130"/>
      <c r="E29" s="129"/>
      <c r="F29" s="130"/>
      <c r="G29" s="30"/>
      <c r="I29" s="140" t="str">
        <f t="shared" si="0"/>
        <v/>
      </c>
      <c r="J29" s="141">
        <f>IF(C29="",0,IF(COUNTIF($I$20:I29,I29)&gt;1,0,COUNTIF($I$20:I29,I29)))</f>
        <v>0</v>
      </c>
      <c r="R29" s="36">
        <f t="shared" si="1"/>
        <v>11111</v>
      </c>
      <c r="S29" s="36">
        <f t="shared" si="2"/>
        <v>1</v>
      </c>
      <c r="T29" s="36">
        <f t="shared" si="3"/>
        <v>10</v>
      </c>
      <c r="U29" s="36">
        <f t="shared" si="4"/>
        <v>100</v>
      </c>
      <c r="V29" s="36">
        <f t="shared" si="5"/>
        <v>1000</v>
      </c>
      <c r="W29" s="36">
        <f t="shared" si="6"/>
        <v>10000</v>
      </c>
      <c r="X29" s="36"/>
      <c r="Y29" s="36">
        <v>10100</v>
      </c>
      <c r="Z29" s="36" t="s">
        <v>36</v>
      </c>
    </row>
    <row r="30" spans="1:26" ht="8.25" customHeight="1" thickBot="1" x14ac:dyDescent="0.2">
      <c r="I30" s="145" t="str">
        <f>TRIM(C35)&amp;TRIM(D35)</f>
        <v/>
      </c>
      <c r="J30" s="139">
        <f>IF(C35="",0,IF(COUNTIF($I$20:I30,I30)&gt;1,0,COUNTIF($I$20:I30,I30)))</f>
        <v>0</v>
      </c>
      <c r="R30" s="36"/>
      <c r="S30" s="36"/>
      <c r="T30" s="36"/>
      <c r="U30" s="36"/>
      <c r="V30" s="36"/>
      <c r="W30" s="36"/>
      <c r="X30" s="36"/>
      <c r="Y30" s="36">
        <v>10110</v>
      </c>
      <c r="Z30" s="36" t="s">
        <v>1</v>
      </c>
    </row>
    <row r="31" spans="1:26" ht="25.5" customHeight="1" thickBot="1" x14ac:dyDescent="0.2">
      <c r="A31" s="12" t="s">
        <v>2</v>
      </c>
      <c r="C31" s="90" t="s">
        <v>4</v>
      </c>
      <c r="D31" s="109"/>
      <c r="E31" s="5" t="s">
        <v>24</v>
      </c>
      <c r="I31" s="143" t="str">
        <f>TRIM(C36)&amp;TRIM(D36)</f>
        <v/>
      </c>
      <c r="J31" s="141">
        <f>IF(C36="",0,IF(COUNTIF($I$20:I31,I31)&gt;1,0,COUNTIF($I$20:I31,I31)))</f>
        <v>0</v>
      </c>
      <c r="R31" s="36"/>
      <c r="S31" s="36"/>
      <c r="T31" s="36"/>
      <c r="U31" s="36"/>
      <c r="V31" s="36"/>
      <c r="W31" s="36"/>
      <c r="X31" s="36"/>
      <c r="Y31" s="36">
        <v>11000</v>
      </c>
      <c r="Z31" s="36" t="s">
        <v>37</v>
      </c>
    </row>
    <row r="32" spans="1:26" ht="8.25" customHeight="1" thickBot="1" x14ac:dyDescent="0.2">
      <c r="I32" s="143" t="str">
        <f>TRIM(C37)&amp;TRIM(D37)</f>
        <v/>
      </c>
      <c r="J32" s="141">
        <f>IF(C37="",0,IF(COUNTIF($I$20:I32,I32)&gt;1,0,COUNTIF($I$20:I32,I32)))</f>
        <v>0</v>
      </c>
      <c r="R32" s="36"/>
      <c r="S32" s="36"/>
      <c r="T32" s="36"/>
      <c r="U32" s="36"/>
      <c r="V32" s="36"/>
      <c r="W32" s="36"/>
      <c r="X32" s="36"/>
      <c r="Y32" s="36">
        <v>11010</v>
      </c>
      <c r="Z32" s="36" t="s">
        <v>38</v>
      </c>
    </row>
    <row r="33" spans="1:26" ht="13.5" customHeight="1" x14ac:dyDescent="0.15">
      <c r="A33" s="169" t="s">
        <v>16</v>
      </c>
      <c r="B33" s="171" t="s">
        <v>25</v>
      </c>
      <c r="C33" s="159" t="s">
        <v>11</v>
      </c>
      <c r="D33" s="160"/>
      <c r="E33" s="153" t="s">
        <v>252</v>
      </c>
      <c r="F33" s="154"/>
      <c r="G33" s="157" t="s">
        <v>26</v>
      </c>
      <c r="I33" s="143" t="str">
        <f>TRIM(C38)&amp;TRIM(D38)</f>
        <v/>
      </c>
      <c r="J33" s="141">
        <f>IF(C38="",0,IF(COUNTIF($I$20:I33,I33)&gt;1,0,COUNTIF($I$20:I33,I33)))</f>
        <v>0</v>
      </c>
      <c r="R33" s="36"/>
      <c r="S33" s="36"/>
      <c r="T33" s="36"/>
      <c r="U33" s="36"/>
      <c r="V33" s="36"/>
      <c r="W33" s="36"/>
      <c r="X33" s="36"/>
      <c r="Y33" s="36">
        <v>11100</v>
      </c>
      <c r="Z33" s="36" t="s">
        <v>39</v>
      </c>
    </row>
    <row r="34" spans="1:26" s="6" customFormat="1" ht="13.5" customHeight="1" thickBot="1" x14ac:dyDescent="0.2">
      <c r="A34" s="170"/>
      <c r="B34" s="172"/>
      <c r="C34" s="92" t="s">
        <v>21</v>
      </c>
      <c r="D34" s="93" t="s">
        <v>0</v>
      </c>
      <c r="E34" s="94" t="s">
        <v>261</v>
      </c>
      <c r="F34" s="95" t="s">
        <v>254</v>
      </c>
      <c r="G34" s="158"/>
      <c r="I34" s="144" t="str">
        <f>TRIM(C39)&amp;TRIM(D39)</f>
        <v/>
      </c>
      <c r="J34" s="142">
        <f>IF(C39="",0,IF(COUNTIF($I$20:I34,I34)&gt;1,0,COUNTIF($I$20:I34,I34)))</f>
        <v>0</v>
      </c>
      <c r="R34" s="37"/>
      <c r="S34" s="37"/>
      <c r="T34" s="37"/>
      <c r="U34" s="37"/>
      <c r="V34" s="37"/>
      <c r="W34" s="37"/>
      <c r="X34" s="37"/>
      <c r="Y34" s="38">
        <v>11110</v>
      </c>
      <c r="Z34" s="38" t="s">
        <v>31</v>
      </c>
    </row>
    <row r="35" spans="1:26" ht="25.5" customHeight="1" x14ac:dyDescent="0.15">
      <c r="A35" s="13" t="str">
        <f>IF($C$5="","",IF($C$5="長岡工業高等専門学校","長岡高専",IF($C$5="十日町高等学校松之山分校","十日町松之山",$C$5)))</f>
        <v/>
      </c>
      <c r="B35" s="22">
        <v>1</v>
      </c>
      <c r="C35" s="125"/>
      <c r="D35" s="126"/>
      <c r="E35" s="125"/>
      <c r="F35" s="126"/>
      <c r="G35" s="31"/>
      <c r="R35" s="36">
        <f>SUM(S35:W35)</f>
        <v>11111</v>
      </c>
      <c r="S35" s="36">
        <f>IF(C35="",1,0)</f>
        <v>1</v>
      </c>
      <c r="T35" s="36">
        <f>IF(D35="",10,0)</f>
        <v>10</v>
      </c>
      <c r="U35" s="36">
        <f>IF(E35="",100,0)</f>
        <v>100</v>
      </c>
      <c r="V35" s="36">
        <f>IF(F35="",1000,0)</f>
        <v>1000</v>
      </c>
      <c r="W35" s="36">
        <f>IF(G35="",10000,0)</f>
        <v>10000</v>
      </c>
      <c r="X35" s="36"/>
      <c r="Y35" s="36"/>
      <c r="Z35" s="36"/>
    </row>
    <row r="36" spans="1:26" ht="25.5" customHeight="1" x14ac:dyDescent="0.15">
      <c r="A36" s="14" t="str">
        <f>IF($C$5="","",IF($C$5="長岡工業高等専門学校","長岡高専",IF($C$5="十日町高等学校松之山分校","十日町松之山",$C$5)))</f>
        <v/>
      </c>
      <c r="B36" s="21">
        <v>2</v>
      </c>
      <c r="C36" s="127"/>
      <c r="D36" s="128"/>
      <c r="E36" s="127"/>
      <c r="F36" s="128"/>
      <c r="G36" s="29"/>
      <c r="R36" s="36">
        <f>SUM(S36:W36)</f>
        <v>11111</v>
      </c>
      <c r="S36" s="36">
        <f>IF(C36="",1,0)</f>
        <v>1</v>
      </c>
      <c r="T36" s="36">
        <f>IF(D36="",10,0)</f>
        <v>10</v>
      </c>
      <c r="U36" s="36">
        <f>IF(E36="",100,0)</f>
        <v>100</v>
      </c>
      <c r="V36" s="36">
        <f>IF(F36="",1000,0)</f>
        <v>1000</v>
      </c>
      <c r="W36" s="36">
        <f>IF(G36="",10000,0)</f>
        <v>10000</v>
      </c>
      <c r="X36" s="36"/>
      <c r="Y36" s="36"/>
      <c r="Z36" s="36"/>
    </row>
    <row r="37" spans="1:26" ht="25.5" customHeight="1" x14ac:dyDescent="0.15">
      <c r="A37" s="14" t="str">
        <f>IF($C$5="","",IF($C$5="長岡工業高等専門学校","長岡高専",IF($C$5="十日町高等学校松之山分校","十日町松之山",$C$5)))</f>
        <v/>
      </c>
      <c r="B37" s="21">
        <v>3</v>
      </c>
      <c r="C37" s="127"/>
      <c r="D37" s="128"/>
      <c r="E37" s="127"/>
      <c r="F37" s="128"/>
      <c r="G37" s="29"/>
      <c r="R37" s="36">
        <f>SUM(S37:W37)</f>
        <v>11111</v>
      </c>
      <c r="S37" s="36">
        <f>IF(C37="",1,0)</f>
        <v>1</v>
      </c>
      <c r="T37" s="36">
        <f>IF(D37="",10,0)</f>
        <v>10</v>
      </c>
      <c r="U37" s="36">
        <f>IF(E37="",100,0)</f>
        <v>100</v>
      </c>
      <c r="V37" s="36">
        <f>IF(F37="",1000,0)</f>
        <v>1000</v>
      </c>
      <c r="W37" s="36">
        <f>IF(G37="",10000,0)</f>
        <v>10000</v>
      </c>
      <c r="X37" s="36"/>
      <c r="Y37" s="36"/>
      <c r="Z37" s="36"/>
    </row>
    <row r="38" spans="1:26" ht="25.5" customHeight="1" x14ac:dyDescent="0.15">
      <c r="A38" s="14" t="str">
        <f>IF($C$5="","",IF($C$5="長岡工業高等専門学校","長岡高専",IF($C$5="十日町高等学校松之山分校","十日町松之山",$C$5)))</f>
        <v/>
      </c>
      <c r="B38" s="21">
        <v>4</v>
      </c>
      <c r="C38" s="127"/>
      <c r="D38" s="128"/>
      <c r="E38" s="127"/>
      <c r="F38" s="128"/>
      <c r="G38" s="29"/>
      <c r="R38" s="36">
        <f>SUM(S38:W38)</f>
        <v>11111</v>
      </c>
      <c r="S38" s="36">
        <f>IF(C38="",1,0)</f>
        <v>1</v>
      </c>
      <c r="T38" s="36">
        <f>IF(D38="",10,0)</f>
        <v>10</v>
      </c>
      <c r="U38" s="36">
        <f>IF(E38="",100,0)</f>
        <v>100</v>
      </c>
      <c r="V38" s="36">
        <f>IF(F38="",1000,0)</f>
        <v>1000</v>
      </c>
      <c r="W38" s="36">
        <f>IF(G38="",10000,0)</f>
        <v>10000</v>
      </c>
      <c r="X38" s="36"/>
      <c r="Y38" s="36"/>
      <c r="Z38" s="36"/>
    </row>
    <row r="39" spans="1:26" ht="25.5" customHeight="1" thickBot="1" x14ac:dyDescent="0.2">
      <c r="A39" s="15" t="str">
        <f>IF($C$5="","",IF($C$5="長岡工業高等専門学校","長岡高専",IF($C$5="十日町高等学校松之山分校","十日町松之山",$C$5)))</f>
        <v/>
      </c>
      <c r="B39" s="23">
        <v>5</v>
      </c>
      <c r="C39" s="129"/>
      <c r="D39" s="130"/>
      <c r="E39" s="129"/>
      <c r="F39" s="130"/>
      <c r="G39" s="32"/>
      <c r="R39" s="36">
        <f>SUM(S39:W39)</f>
        <v>11111</v>
      </c>
      <c r="S39" s="36">
        <f>IF(C39="",1,0)</f>
        <v>1</v>
      </c>
      <c r="T39" s="36">
        <f>IF(D39="",10,0)</f>
        <v>10</v>
      </c>
      <c r="U39" s="36">
        <f>IF(E39="",100,0)</f>
        <v>100</v>
      </c>
      <c r="V39" s="36">
        <f>IF(F39="",1000,0)</f>
        <v>1000</v>
      </c>
      <c r="W39" s="36">
        <f>IF(G39="",10000,0)</f>
        <v>10000</v>
      </c>
      <c r="X39" s="36"/>
      <c r="Y39" s="36"/>
      <c r="Z39" s="36"/>
    </row>
    <row r="40" spans="1:26" ht="8.25" customHeight="1" x14ac:dyDescent="0.15"/>
    <row r="41" spans="1:26" x14ac:dyDescent="0.15">
      <c r="A41" s="5" t="s">
        <v>40</v>
      </c>
      <c r="D41" s="26"/>
    </row>
    <row r="42" spans="1:26" ht="8.25" customHeight="1" x14ac:dyDescent="0.15">
      <c r="D42" s="26"/>
    </row>
    <row r="43" spans="1:26" ht="22.5" customHeight="1" x14ac:dyDescent="0.15">
      <c r="B43" s="91" t="str">
        <f>IF($C$5="","",IF($C$5="十日町高等学校松之山分校","十日町",$C$5))</f>
        <v/>
      </c>
      <c r="C43" s="25" t="str">
        <f>IF(B43="長岡工業高等専門学校","長",IF(OR(B43="燕中等",B43="津南中等"),"教育学校長","高等学校長"))</f>
        <v>高等学校長</v>
      </c>
      <c r="D43" s="25"/>
      <c r="E43" s="155"/>
      <c r="F43" s="156"/>
      <c r="G43" s="33" t="s">
        <v>6</v>
      </c>
      <c r="I43" s="35" t="str">
        <f>IF(E43="","校長名が未入力です","")</f>
        <v>校長名が未入力です</v>
      </c>
    </row>
    <row r="46" spans="1:26" x14ac:dyDescent="0.15">
      <c r="A46" s="16"/>
    </row>
  </sheetData>
  <mergeCells count="26">
    <mergeCell ref="A28:A29"/>
    <mergeCell ref="B28:B29"/>
    <mergeCell ref="A33:A34"/>
    <mergeCell ref="B33:B34"/>
    <mergeCell ref="A1:G1"/>
    <mergeCell ref="F13:G13"/>
    <mergeCell ref="A24:A25"/>
    <mergeCell ref="B24:B25"/>
    <mergeCell ref="A26:A27"/>
    <mergeCell ref="B26:B27"/>
    <mergeCell ref="A6:A8"/>
    <mergeCell ref="A13:A14"/>
    <mergeCell ref="A18:A19"/>
    <mergeCell ref="B18:B19"/>
    <mergeCell ref="F11:G11"/>
    <mergeCell ref="G18:G19"/>
    <mergeCell ref="A20:A21"/>
    <mergeCell ref="B20:B21"/>
    <mergeCell ref="A22:A23"/>
    <mergeCell ref="B22:B23"/>
    <mergeCell ref="C18:D18"/>
    <mergeCell ref="E18:F18"/>
    <mergeCell ref="E43:F43"/>
    <mergeCell ref="G33:G34"/>
    <mergeCell ref="E33:F33"/>
    <mergeCell ref="C33:D33"/>
  </mergeCells>
  <phoneticPr fontId="19"/>
  <dataValidations xWindow="308" yWindow="330" count="8">
    <dataValidation imeMode="on" allowBlank="1" showInputMessage="1" showErrorMessage="1" prompt="選手の姓を空白なしで入力してください" sqref="C20:C29 C35:C39"/>
    <dataValidation imeMode="hiragana" allowBlank="1" showInputMessage="1" showErrorMessage="1" prompt="選手の姓を全角ひらがなで入力してください" sqref="E20:E29 E35:E39"/>
    <dataValidation type="list" allowBlank="1" showInputMessage="1" showErrorMessage="1" prompt="▼ボタンをクリックし、学年を選択してください" sqref="G20:G29 G35:G39">
      <formula1>"３,２,１"</formula1>
    </dataValidation>
    <dataValidation type="list" allowBlank="1" showInputMessage="1" showErrorMessage="1" prompt="▼ボタンをクリックし、性別を選択してください_x000a_" sqref="B3">
      <formula1>"男子,女子"</formula1>
    </dataValidation>
    <dataValidation type="list" allowBlank="1" showInputMessage="1" showErrorMessage="1" prompt="▼をクリックして、参加の有無を選択してください" sqref="D16 D31">
      <formula1>"参加,不参加"</formula1>
    </dataValidation>
    <dataValidation type="list" allowBlank="1" showInputMessage="1" showErrorMessage="1" prompt="引率される場合は、▼ボタンをクリックし、○を選択してください" sqref="D12:E14">
      <formula1>"○,"</formula1>
    </dataValidation>
    <dataValidation imeMode="on" allowBlank="1" showInputMessage="1" showErrorMessage="1" prompt="選手の名を空白なしで入力してください" sqref="D20:D29 D35:D39"/>
    <dataValidation imeMode="hiragana" allowBlank="1" showInputMessage="1" showErrorMessage="1" prompt="選手の名を全角ひらがなで入力してください" sqref="F20:F29 F35:F39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xWindow="308" yWindow="330" count="1">
        <x14:dataValidation type="list" allowBlank="1" showInputMessage="1" showErrorMessage="1" prompt="▼ボタンをクリックし、学校名を選択してください">
          <x14:formula1>
            <xm:f>'⓪加盟校'!$B$2:$B$26</xm:f>
          </x14:formula1>
          <xm:sqref>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zoomScale="85" zoomScaleNormal="85" workbookViewId="0">
      <selection activeCell="E29" sqref="E29"/>
    </sheetView>
  </sheetViews>
  <sheetFormatPr defaultColWidth="15.625" defaultRowHeight="15" customHeight="1" x14ac:dyDescent="0.15"/>
  <cols>
    <col min="1" max="1" width="11.75" style="55" customWidth="1"/>
    <col min="2" max="2" width="7.25" style="55" customWidth="1"/>
    <col min="3" max="3" width="15.625" style="55"/>
    <col min="4" max="4" width="22.75" style="55" bestFit="1" customWidth="1"/>
    <col min="5" max="6" width="15.625" style="55"/>
    <col min="7" max="234" width="15.625" style="52"/>
    <col min="235" max="237" width="3.625" style="52" customWidth="1"/>
    <col min="238" max="239" width="12.625" style="52" customWidth="1"/>
    <col min="240" max="242" width="8.625" style="52" customWidth="1"/>
    <col min="243" max="254" width="5.625" style="52" customWidth="1"/>
    <col min="255" max="490" width="15.625" style="52"/>
    <col min="491" max="493" width="3.625" style="52" customWidth="1"/>
    <col min="494" max="495" width="12.625" style="52" customWidth="1"/>
    <col min="496" max="498" width="8.625" style="52" customWidth="1"/>
    <col min="499" max="510" width="5.625" style="52" customWidth="1"/>
    <col min="511" max="746" width="15.625" style="52"/>
    <col min="747" max="749" width="3.625" style="52" customWidth="1"/>
    <col min="750" max="751" width="12.625" style="52" customWidth="1"/>
    <col min="752" max="754" width="8.625" style="52" customWidth="1"/>
    <col min="755" max="766" width="5.625" style="52" customWidth="1"/>
    <col min="767" max="1002" width="15.625" style="52"/>
    <col min="1003" max="1005" width="3.625" style="52" customWidth="1"/>
    <col min="1006" max="1007" width="12.625" style="52" customWidth="1"/>
    <col min="1008" max="1010" width="8.625" style="52" customWidth="1"/>
    <col min="1011" max="1022" width="5.625" style="52" customWidth="1"/>
    <col min="1023" max="1258" width="15.625" style="52"/>
    <col min="1259" max="1261" width="3.625" style="52" customWidth="1"/>
    <col min="1262" max="1263" width="12.625" style="52" customWidth="1"/>
    <col min="1264" max="1266" width="8.625" style="52" customWidth="1"/>
    <col min="1267" max="1278" width="5.625" style="52" customWidth="1"/>
    <col min="1279" max="1514" width="15.625" style="52"/>
    <col min="1515" max="1517" width="3.625" style="52" customWidth="1"/>
    <col min="1518" max="1519" width="12.625" style="52" customWidth="1"/>
    <col min="1520" max="1522" width="8.625" style="52" customWidth="1"/>
    <col min="1523" max="1534" width="5.625" style="52" customWidth="1"/>
    <col min="1535" max="1770" width="15.625" style="52"/>
    <col min="1771" max="1773" width="3.625" style="52" customWidth="1"/>
    <col min="1774" max="1775" width="12.625" style="52" customWidth="1"/>
    <col min="1776" max="1778" width="8.625" style="52" customWidth="1"/>
    <col min="1779" max="1790" width="5.625" style="52" customWidth="1"/>
    <col min="1791" max="2026" width="15.625" style="52"/>
    <col min="2027" max="2029" width="3.625" style="52" customWidth="1"/>
    <col min="2030" max="2031" width="12.625" style="52" customWidth="1"/>
    <col min="2032" max="2034" width="8.625" style="52" customWidth="1"/>
    <col min="2035" max="2046" width="5.625" style="52" customWidth="1"/>
    <col min="2047" max="2282" width="15.625" style="52"/>
    <col min="2283" max="2285" width="3.625" style="52" customWidth="1"/>
    <col min="2286" max="2287" width="12.625" style="52" customWidth="1"/>
    <col min="2288" max="2290" width="8.625" style="52" customWidth="1"/>
    <col min="2291" max="2302" width="5.625" style="52" customWidth="1"/>
    <col min="2303" max="2538" width="15.625" style="52"/>
    <col min="2539" max="2541" width="3.625" style="52" customWidth="1"/>
    <col min="2542" max="2543" width="12.625" style="52" customWidth="1"/>
    <col min="2544" max="2546" width="8.625" style="52" customWidth="1"/>
    <col min="2547" max="2558" width="5.625" style="52" customWidth="1"/>
    <col min="2559" max="2794" width="15.625" style="52"/>
    <col min="2795" max="2797" width="3.625" style="52" customWidth="1"/>
    <col min="2798" max="2799" width="12.625" style="52" customWidth="1"/>
    <col min="2800" max="2802" width="8.625" style="52" customWidth="1"/>
    <col min="2803" max="2814" width="5.625" style="52" customWidth="1"/>
    <col min="2815" max="3050" width="15.625" style="52"/>
    <col min="3051" max="3053" width="3.625" style="52" customWidth="1"/>
    <col min="3054" max="3055" width="12.625" style="52" customWidth="1"/>
    <col min="3056" max="3058" width="8.625" style="52" customWidth="1"/>
    <col min="3059" max="3070" width="5.625" style="52" customWidth="1"/>
    <col min="3071" max="3306" width="15.625" style="52"/>
    <col min="3307" max="3309" width="3.625" style="52" customWidth="1"/>
    <col min="3310" max="3311" width="12.625" style="52" customWidth="1"/>
    <col min="3312" max="3314" width="8.625" style="52" customWidth="1"/>
    <col min="3315" max="3326" width="5.625" style="52" customWidth="1"/>
    <col min="3327" max="3562" width="15.625" style="52"/>
    <col min="3563" max="3565" width="3.625" style="52" customWidth="1"/>
    <col min="3566" max="3567" width="12.625" style="52" customWidth="1"/>
    <col min="3568" max="3570" width="8.625" style="52" customWidth="1"/>
    <col min="3571" max="3582" width="5.625" style="52" customWidth="1"/>
    <col min="3583" max="3818" width="15.625" style="52"/>
    <col min="3819" max="3821" width="3.625" style="52" customWidth="1"/>
    <col min="3822" max="3823" width="12.625" style="52" customWidth="1"/>
    <col min="3824" max="3826" width="8.625" style="52" customWidth="1"/>
    <col min="3827" max="3838" width="5.625" style="52" customWidth="1"/>
    <col min="3839" max="4074" width="15.625" style="52"/>
    <col min="4075" max="4077" width="3.625" style="52" customWidth="1"/>
    <col min="4078" max="4079" width="12.625" style="52" customWidth="1"/>
    <col min="4080" max="4082" width="8.625" style="52" customWidth="1"/>
    <col min="4083" max="4094" width="5.625" style="52" customWidth="1"/>
    <col min="4095" max="4330" width="15.625" style="52"/>
    <col min="4331" max="4333" width="3.625" style="52" customWidth="1"/>
    <col min="4334" max="4335" width="12.625" style="52" customWidth="1"/>
    <col min="4336" max="4338" width="8.625" style="52" customWidth="1"/>
    <col min="4339" max="4350" width="5.625" style="52" customWidth="1"/>
    <col min="4351" max="4586" width="15.625" style="52"/>
    <col min="4587" max="4589" width="3.625" style="52" customWidth="1"/>
    <col min="4590" max="4591" width="12.625" style="52" customWidth="1"/>
    <col min="4592" max="4594" width="8.625" style="52" customWidth="1"/>
    <col min="4595" max="4606" width="5.625" style="52" customWidth="1"/>
    <col min="4607" max="4842" width="15.625" style="52"/>
    <col min="4843" max="4845" width="3.625" style="52" customWidth="1"/>
    <col min="4846" max="4847" width="12.625" style="52" customWidth="1"/>
    <col min="4848" max="4850" width="8.625" style="52" customWidth="1"/>
    <col min="4851" max="4862" width="5.625" style="52" customWidth="1"/>
    <col min="4863" max="5098" width="15.625" style="52"/>
    <col min="5099" max="5101" width="3.625" style="52" customWidth="1"/>
    <col min="5102" max="5103" width="12.625" style="52" customWidth="1"/>
    <col min="5104" max="5106" width="8.625" style="52" customWidth="1"/>
    <col min="5107" max="5118" width="5.625" style="52" customWidth="1"/>
    <col min="5119" max="5354" width="15.625" style="52"/>
    <col min="5355" max="5357" width="3.625" style="52" customWidth="1"/>
    <col min="5358" max="5359" width="12.625" style="52" customWidth="1"/>
    <col min="5360" max="5362" width="8.625" style="52" customWidth="1"/>
    <col min="5363" max="5374" width="5.625" style="52" customWidth="1"/>
    <col min="5375" max="5610" width="15.625" style="52"/>
    <col min="5611" max="5613" width="3.625" style="52" customWidth="1"/>
    <col min="5614" max="5615" width="12.625" style="52" customWidth="1"/>
    <col min="5616" max="5618" width="8.625" style="52" customWidth="1"/>
    <col min="5619" max="5630" width="5.625" style="52" customWidth="1"/>
    <col min="5631" max="5866" width="15.625" style="52"/>
    <col min="5867" max="5869" width="3.625" style="52" customWidth="1"/>
    <col min="5870" max="5871" width="12.625" style="52" customWidth="1"/>
    <col min="5872" max="5874" width="8.625" style="52" customWidth="1"/>
    <col min="5875" max="5886" width="5.625" style="52" customWidth="1"/>
    <col min="5887" max="6122" width="15.625" style="52"/>
    <col min="6123" max="6125" width="3.625" style="52" customWidth="1"/>
    <col min="6126" max="6127" width="12.625" style="52" customWidth="1"/>
    <col min="6128" max="6130" width="8.625" style="52" customWidth="1"/>
    <col min="6131" max="6142" width="5.625" style="52" customWidth="1"/>
    <col min="6143" max="6378" width="15.625" style="52"/>
    <col min="6379" max="6381" width="3.625" style="52" customWidth="1"/>
    <col min="6382" max="6383" width="12.625" style="52" customWidth="1"/>
    <col min="6384" max="6386" width="8.625" style="52" customWidth="1"/>
    <col min="6387" max="6398" width="5.625" style="52" customWidth="1"/>
    <col min="6399" max="6634" width="15.625" style="52"/>
    <col min="6635" max="6637" width="3.625" style="52" customWidth="1"/>
    <col min="6638" max="6639" width="12.625" style="52" customWidth="1"/>
    <col min="6640" max="6642" width="8.625" style="52" customWidth="1"/>
    <col min="6643" max="6654" width="5.625" style="52" customWidth="1"/>
    <col min="6655" max="6890" width="15.625" style="52"/>
    <col min="6891" max="6893" width="3.625" style="52" customWidth="1"/>
    <col min="6894" max="6895" width="12.625" style="52" customWidth="1"/>
    <col min="6896" max="6898" width="8.625" style="52" customWidth="1"/>
    <col min="6899" max="6910" width="5.625" style="52" customWidth="1"/>
    <col min="6911" max="7146" width="15.625" style="52"/>
    <col min="7147" max="7149" width="3.625" style="52" customWidth="1"/>
    <col min="7150" max="7151" width="12.625" style="52" customWidth="1"/>
    <col min="7152" max="7154" width="8.625" style="52" customWidth="1"/>
    <col min="7155" max="7166" width="5.625" style="52" customWidth="1"/>
    <col min="7167" max="7402" width="15.625" style="52"/>
    <col min="7403" max="7405" width="3.625" style="52" customWidth="1"/>
    <col min="7406" max="7407" width="12.625" style="52" customWidth="1"/>
    <col min="7408" max="7410" width="8.625" style="52" customWidth="1"/>
    <col min="7411" max="7422" width="5.625" style="52" customWidth="1"/>
    <col min="7423" max="7658" width="15.625" style="52"/>
    <col min="7659" max="7661" width="3.625" style="52" customWidth="1"/>
    <col min="7662" max="7663" width="12.625" style="52" customWidth="1"/>
    <col min="7664" max="7666" width="8.625" style="52" customWidth="1"/>
    <col min="7667" max="7678" width="5.625" style="52" customWidth="1"/>
    <col min="7679" max="7914" width="15.625" style="52"/>
    <col min="7915" max="7917" width="3.625" style="52" customWidth="1"/>
    <col min="7918" max="7919" width="12.625" style="52" customWidth="1"/>
    <col min="7920" max="7922" width="8.625" style="52" customWidth="1"/>
    <col min="7923" max="7934" width="5.625" style="52" customWidth="1"/>
    <col min="7935" max="8170" width="15.625" style="52"/>
    <col min="8171" max="8173" width="3.625" style="52" customWidth="1"/>
    <col min="8174" max="8175" width="12.625" style="52" customWidth="1"/>
    <col min="8176" max="8178" width="8.625" style="52" customWidth="1"/>
    <col min="8179" max="8190" width="5.625" style="52" customWidth="1"/>
    <col min="8191" max="8426" width="15.625" style="52"/>
    <col min="8427" max="8429" width="3.625" style="52" customWidth="1"/>
    <col min="8430" max="8431" width="12.625" style="52" customWidth="1"/>
    <col min="8432" max="8434" width="8.625" style="52" customWidth="1"/>
    <col min="8435" max="8446" width="5.625" style="52" customWidth="1"/>
    <col min="8447" max="8682" width="15.625" style="52"/>
    <col min="8683" max="8685" width="3.625" style="52" customWidth="1"/>
    <col min="8686" max="8687" width="12.625" style="52" customWidth="1"/>
    <col min="8688" max="8690" width="8.625" style="52" customWidth="1"/>
    <col min="8691" max="8702" width="5.625" style="52" customWidth="1"/>
    <col min="8703" max="8938" width="15.625" style="52"/>
    <col min="8939" max="8941" width="3.625" style="52" customWidth="1"/>
    <col min="8942" max="8943" width="12.625" style="52" customWidth="1"/>
    <col min="8944" max="8946" width="8.625" style="52" customWidth="1"/>
    <col min="8947" max="8958" width="5.625" style="52" customWidth="1"/>
    <col min="8959" max="9194" width="15.625" style="52"/>
    <col min="9195" max="9197" width="3.625" style="52" customWidth="1"/>
    <col min="9198" max="9199" width="12.625" style="52" customWidth="1"/>
    <col min="9200" max="9202" width="8.625" style="52" customWidth="1"/>
    <col min="9203" max="9214" width="5.625" style="52" customWidth="1"/>
    <col min="9215" max="9450" width="15.625" style="52"/>
    <col min="9451" max="9453" width="3.625" style="52" customWidth="1"/>
    <col min="9454" max="9455" width="12.625" style="52" customWidth="1"/>
    <col min="9456" max="9458" width="8.625" style="52" customWidth="1"/>
    <col min="9459" max="9470" width="5.625" style="52" customWidth="1"/>
    <col min="9471" max="9706" width="15.625" style="52"/>
    <col min="9707" max="9709" width="3.625" style="52" customWidth="1"/>
    <col min="9710" max="9711" width="12.625" style="52" customWidth="1"/>
    <col min="9712" max="9714" width="8.625" style="52" customWidth="1"/>
    <col min="9715" max="9726" width="5.625" style="52" customWidth="1"/>
    <col min="9727" max="9962" width="15.625" style="52"/>
    <col min="9963" max="9965" width="3.625" style="52" customWidth="1"/>
    <col min="9966" max="9967" width="12.625" style="52" customWidth="1"/>
    <col min="9968" max="9970" width="8.625" style="52" customWidth="1"/>
    <col min="9971" max="9982" width="5.625" style="52" customWidth="1"/>
    <col min="9983" max="10218" width="15.625" style="52"/>
    <col min="10219" max="10221" width="3.625" style="52" customWidth="1"/>
    <col min="10222" max="10223" width="12.625" style="52" customWidth="1"/>
    <col min="10224" max="10226" width="8.625" style="52" customWidth="1"/>
    <col min="10227" max="10238" width="5.625" style="52" customWidth="1"/>
    <col min="10239" max="10474" width="15.625" style="52"/>
    <col min="10475" max="10477" width="3.625" style="52" customWidth="1"/>
    <col min="10478" max="10479" width="12.625" style="52" customWidth="1"/>
    <col min="10480" max="10482" width="8.625" style="52" customWidth="1"/>
    <col min="10483" max="10494" width="5.625" style="52" customWidth="1"/>
    <col min="10495" max="10730" width="15.625" style="52"/>
    <col min="10731" max="10733" width="3.625" style="52" customWidth="1"/>
    <col min="10734" max="10735" width="12.625" style="52" customWidth="1"/>
    <col min="10736" max="10738" width="8.625" style="52" customWidth="1"/>
    <col min="10739" max="10750" width="5.625" style="52" customWidth="1"/>
    <col min="10751" max="10986" width="15.625" style="52"/>
    <col min="10987" max="10989" width="3.625" style="52" customWidth="1"/>
    <col min="10990" max="10991" width="12.625" style="52" customWidth="1"/>
    <col min="10992" max="10994" width="8.625" style="52" customWidth="1"/>
    <col min="10995" max="11006" width="5.625" style="52" customWidth="1"/>
    <col min="11007" max="11242" width="15.625" style="52"/>
    <col min="11243" max="11245" width="3.625" style="52" customWidth="1"/>
    <col min="11246" max="11247" width="12.625" style="52" customWidth="1"/>
    <col min="11248" max="11250" width="8.625" style="52" customWidth="1"/>
    <col min="11251" max="11262" width="5.625" style="52" customWidth="1"/>
    <col min="11263" max="11498" width="15.625" style="52"/>
    <col min="11499" max="11501" width="3.625" style="52" customWidth="1"/>
    <col min="11502" max="11503" width="12.625" style="52" customWidth="1"/>
    <col min="11504" max="11506" width="8.625" style="52" customWidth="1"/>
    <col min="11507" max="11518" width="5.625" style="52" customWidth="1"/>
    <col min="11519" max="11754" width="15.625" style="52"/>
    <col min="11755" max="11757" width="3.625" style="52" customWidth="1"/>
    <col min="11758" max="11759" width="12.625" style="52" customWidth="1"/>
    <col min="11760" max="11762" width="8.625" style="52" customWidth="1"/>
    <col min="11763" max="11774" width="5.625" style="52" customWidth="1"/>
    <col min="11775" max="12010" width="15.625" style="52"/>
    <col min="12011" max="12013" width="3.625" style="52" customWidth="1"/>
    <col min="12014" max="12015" width="12.625" style="52" customWidth="1"/>
    <col min="12016" max="12018" width="8.625" style="52" customWidth="1"/>
    <col min="12019" max="12030" width="5.625" style="52" customWidth="1"/>
    <col min="12031" max="12266" width="15.625" style="52"/>
    <col min="12267" max="12269" width="3.625" style="52" customWidth="1"/>
    <col min="12270" max="12271" width="12.625" style="52" customWidth="1"/>
    <col min="12272" max="12274" width="8.625" style="52" customWidth="1"/>
    <col min="12275" max="12286" width="5.625" style="52" customWidth="1"/>
    <col min="12287" max="12522" width="15.625" style="52"/>
    <col min="12523" max="12525" width="3.625" style="52" customWidth="1"/>
    <col min="12526" max="12527" width="12.625" style="52" customWidth="1"/>
    <col min="12528" max="12530" width="8.625" style="52" customWidth="1"/>
    <col min="12531" max="12542" width="5.625" style="52" customWidth="1"/>
    <col min="12543" max="12778" width="15.625" style="52"/>
    <col min="12779" max="12781" width="3.625" style="52" customWidth="1"/>
    <col min="12782" max="12783" width="12.625" style="52" customWidth="1"/>
    <col min="12784" max="12786" width="8.625" style="52" customWidth="1"/>
    <col min="12787" max="12798" width="5.625" style="52" customWidth="1"/>
    <col min="12799" max="13034" width="15.625" style="52"/>
    <col min="13035" max="13037" width="3.625" style="52" customWidth="1"/>
    <col min="13038" max="13039" width="12.625" style="52" customWidth="1"/>
    <col min="13040" max="13042" width="8.625" style="52" customWidth="1"/>
    <col min="13043" max="13054" width="5.625" style="52" customWidth="1"/>
    <col min="13055" max="13290" width="15.625" style="52"/>
    <col min="13291" max="13293" width="3.625" style="52" customWidth="1"/>
    <col min="13294" max="13295" width="12.625" style="52" customWidth="1"/>
    <col min="13296" max="13298" width="8.625" style="52" customWidth="1"/>
    <col min="13299" max="13310" width="5.625" style="52" customWidth="1"/>
    <col min="13311" max="13546" width="15.625" style="52"/>
    <col min="13547" max="13549" width="3.625" style="52" customWidth="1"/>
    <col min="13550" max="13551" width="12.625" style="52" customWidth="1"/>
    <col min="13552" max="13554" width="8.625" style="52" customWidth="1"/>
    <col min="13555" max="13566" width="5.625" style="52" customWidth="1"/>
    <col min="13567" max="13802" width="15.625" style="52"/>
    <col min="13803" max="13805" width="3.625" style="52" customWidth="1"/>
    <col min="13806" max="13807" width="12.625" style="52" customWidth="1"/>
    <col min="13808" max="13810" width="8.625" style="52" customWidth="1"/>
    <col min="13811" max="13822" width="5.625" style="52" customWidth="1"/>
    <col min="13823" max="14058" width="15.625" style="52"/>
    <col min="14059" max="14061" width="3.625" style="52" customWidth="1"/>
    <col min="14062" max="14063" width="12.625" style="52" customWidth="1"/>
    <col min="14064" max="14066" width="8.625" style="52" customWidth="1"/>
    <col min="14067" max="14078" width="5.625" style="52" customWidth="1"/>
    <col min="14079" max="14314" width="15.625" style="52"/>
    <col min="14315" max="14317" width="3.625" style="52" customWidth="1"/>
    <col min="14318" max="14319" width="12.625" style="52" customWidth="1"/>
    <col min="14320" max="14322" width="8.625" style="52" customWidth="1"/>
    <col min="14323" max="14334" width="5.625" style="52" customWidth="1"/>
    <col min="14335" max="14570" width="15.625" style="52"/>
    <col min="14571" max="14573" width="3.625" style="52" customWidth="1"/>
    <col min="14574" max="14575" width="12.625" style="52" customWidth="1"/>
    <col min="14576" max="14578" width="8.625" style="52" customWidth="1"/>
    <col min="14579" max="14590" width="5.625" style="52" customWidth="1"/>
    <col min="14591" max="14826" width="15.625" style="52"/>
    <col min="14827" max="14829" width="3.625" style="52" customWidth="1"/>
    <col min="14830" max="14831" width="12.625" style="52" customWidth="1"/>
    <col min="14832" max="14834" width="8.625" style="52" customWidth="1"/>
    <col min="14835" max="14846" width="5.625" style="52" customWidth="1"/>
    <col min="14847" max="15082" width="15.625" style="52"/>
    <col min="15083" max="15085" width="3.625" style="52" customWidth="1"/>
    <col min="15086" max="15087" width="12.625" style="52" customWidth="1"/>
    <col min="15088" max="15090" width="8.625" style="52" customWidth="1"/>
    <col min="15091" max="15102" width="5.625" style="52" customWidth="1"/>
    <col min="15103" max="15338" width="15.625" style="52"/>
    <col min="15339" max="15341" width="3.625" style="52" customWidth="1"/>
    <col min="15342" max="15343" width="12.625" style="52" customWidth="1"/>
    <col min="15344" max="15346" width="8.625" style="52" customWidth="1"/>
    <col min="15347" max="15358" width="5.625" style="52" customWidth="1"/>
    <col min="15359" max="15594" width="15.625" style="52"/>
    <col min="15595" max="15597" width="3.625" style="52" customWidth="1"/>
    <col min="15598" max="15599" width="12.625" style="52" customWidth="1"/>
    <col min="15600" max="15602" width="8.625" style="52" customWidth="1"/>
    <col min="15603" max="15614" width="5.625" style="52" customWidth="1"/>
    <col min="15615" max="15850" width="15.625" style="52"/>
    <col min="15851" max="15853" width="3.625" style="52" customWidth="1"/>
    <col min="15854" max="15855" width="12.625" style="52" customWidth="1"/>
    <col min="15856" max="15858" width="8.625" style="52" customWidth="1"/>
    <col min="15859" max="15870" width="5.625" style="52" customWidth="1"/>
    <col min="15871" max="16106" width="15.625" style="52"/>
    <col min="16107" max="16109" width="3.625" style="52" customWidth="1"/>
    <col min="16110" max="16111" width="12.625" style="52" customWidth="1"/>
    <col min="16112" max="16114" width="8.625" style="52" customWidth="1"/>
    <col min="16115" max="16126" width="5.625" style="52" customWidth="1"/>
    <col min="16127" max="16384" width="15.625" style="52"/>
  </cols>
  <sheetData>
    <row r="1" spans="1:6" ht="15" customHeight="1" x14ac:dyDescent="0.15">
      <c r="A1" s="47" t="s">
        <v>201</v>
      </c>
      <c r="B1" s="47"/>
      <c r="C1" s="47"/>
      <c r="D1" s="47"/>
      <c r="E1" s="47"/>
      <c r="F1" s="47"/>
    </row>
    <row r="2" spans="1:6" s="53" customFormat="1" ht="15" customHeight="1" x14ac:dyDescent="0.15">
      <c r="A2" s="47" t="s">
        <v>202</v>
      </c>
      <c r="B2" s="51" t="str">
        <f>①主管校用!E4&amp;"　"&amp;①主管校用!E6</f>
        <v>令和６年度　新潟県高等学校春季地区体育大会</v>
      </c>
      <c r="C2" s="47"/>
      <c r="D2" s="47"/>
      <c r="E2" s="47"/>
      <c r="F2" s="47"/>
    </row>
    <row r="3" spans="1:6" s="53" customFormat="1" ht="15" customHeight="1" x14ac:dyDescent="0.15">
      <c r="A3" s="47" t="s">
        <v>203</v>
      </c>
      <c r="B3" s="47" t="s">
        <v>218</v>
      </c>
      <c r="C3" s="47"/>
      <c r="D3" s="47"/>
      <c r="E3" s="47"/>
      <c r="F3" s="47"/>
    </row>
    <row r="4" spans="1:6" s="53" customFormat="1" ht="15" customHeight="1" x14ac:dyDescent="0.15">
      <c r="A4" s="47" t="s">
        <v>204</v>
      </c>
      <c r="B4" s="124" t="str">
        <f>①主管校用!G10</f>
        <v>2024.5.2</v>
      </c>
      <c r="C4" s="47"/>
      <c r="D4" s="47"/>
      <c r="E4" s="47"/>
      <c r="F4" s="47"/>
    </row>
    <row r="5" spans="1:6" s="53" customFormat="1" ht="15" customHeight="1" x14ac:dyDescent="0.15">
      <c r="A5" s="47" t="s">
        <v>205</v>
      </c>
      <c r="B5" s="47" t="str">
        <f>①主管校用!E8</f>
        <v>東総合スポーツセンター・西総合スポーツセンター</v>
      </c>
      <c r="C5" s="47"/>
      <c r="D5" s="47"/>
      <c r="E5" s="47"/>
      <c r="F5" s="47"/>
    </row>
    <row r="6" spans="1:6" s="53" customFormat="1" ht="15" customHeight="1" x14ac:dyDescent="0.15">
      <c r="A6" s="47" t="s">
        <v>206</v>
      </c>
      <c r="B6" s="47" t="s">
        <v>220</v>
      </c>
      <c r="C6" s="47" t="s">
        <v>207</v>
      </c>
      <c r="D6" s="47" t="s">
        <v>198</v>
      </c>
      <c r="E6" s="47" t="s">
        <v>208</v>
      </c>
      <c r="F6" s="47"/>
    </row>
    <row r="7" spans="1:6" s="53" customFormat="1" ht="15" customHeight="1" x14ac:dyDescent="0.15">
      <c r="A7" s="47"/>
      <c r="B7" s="47" t="s">
        <v>209</v>
      </c>
      <c r="C7" s="47" t="s">
        <v>210</v>
      </c>
      <c r="D7" s="47" t="s">
        <v>198</v>
      </c>
      <c r="E7" s="47" t="s">
        <v>211</v>
      </c>
      <c r="F7" s="47"/>
    </row>
    <row r="8" spans="1:6" s="53" customFormat="1" ht="15" customHeight="1" x14ac:dyDescent="0.15">
      <c r="B8" s="47" t="s">
        <v>221</v>
      </c>
      <c r="C8" s="47" t="s">
        <v>223</v>
      </c>
      <c r="D8" s="47" t="s">
        <v>225</v>
      </c>
      <c r="E8" s="47" t="s">
        <v>208</v>
      </c>
    </row>
    <row r="9" spans="1:6" s="53" customFormat="1" ht="15" customHeight="1" x14ac:dyDescent="0.15">
      <c r="A9" s="54"/>
      <c r="B9" s="47" t="s">
        <v>222</v>
      </c>
      <c r="C9" s="47" t="s">
        <v>224</v>
      </c>
      <c r="D9" s="47" t="s">
        <v>225</v>
      </c>
      <c r="E9" s="47" t="s">
        <v>211</v>
      </c>
      <c r="F9" s="54"/>
    </row>
    <row r="10" spans="1:6" s="53" customFormat="1" ht="15" customHeight="1" x14ac:dyDescent="0.15">
      <c r="A10" s="47" t="s">
        <v>212</v>
      </c>
      <c r="B10" s="47" t="s">
        <v>213</v>
      </c>
      <c r="C10" s="47" t="s">
        <v>214</v>
      </c>
      <c r="D10" s="47" t="s">
        <v>215</v>
      </c>
      <c r="E10" s="47" t="s">
        <v>216</v>
      </c>
      <c r="F10" s="47" t="s">
        <v>217</v>
      </c>
    </row>
    <row r="11" spans="1:6" s="53" customFormat="1" ht="15" customHeight="1" x14ac:dyDescent="0.15">
      <c r="B11" s="48" t="str">
        <f>IF(参加申込書!C20="","",IF(参加申込書!$B$3="男子","BD",IF(参加申込書!$B$3="女子","GD","")))</f>
        <v/>
      </c>
      <c r="C11" s="49" t="str">
        <f>参加申込書!$C20&amp;"　"&amp;参加申込書!$D20&amp;参加申込書!$G20</f>
        <v>　</v>
      </c>
      <c r="D11" s="49" t="str">
        <f>参加申込書!$E20&amp;"　"&amp;参加申込書!$F20</f>
        <v>　</v>
      </c>
      <c r="E11" s="49" t="str">
        <f>IF(B11="","",参加申込書!A20)</f>
        <v/>
      </c>
    </row>
    <row r="12" spans="1:6" s="53" customFormat="1" ht="15" customHeight="1" x14ac:dyDescent="0.15">
      <c r="B12" s="48"/>
      <c r="C12" s="49" t="str">
        <f>参加申込書!$C21&amp;"　"&amp;参加申込書!$D21&amp;参加申込書!$G21</f>
        <v>　</v>
      </c>
      <c r="D12" s="49" t="str">
        <f>参加申込書!$E21&amp;"　"&amp;参加申込書!$F21</f>
        <v>　</v>
      </c>
      <c r="E12" s="49" t="str">
        <f>IF(B11="","",参加申込書!A20)</f>
        <v/>
      </c>
      <c r="F12" s="54"/>
    </row>
    <row r="13" spans="1:6" s="53" customFormat="1" ht="15" customHeight="1" x14ac:dyDescent="0.15">
      <c r="B13" s="48" t="str">
        <f>IF(参加申込書!C22="","",IF(参加申込書!$B$3="男子","BD",IF(参加申込書!$B$3="女子","GD","")))</f>
        <v/>
      </c>
      <c r="C13" s="49" t="str">
        <f>参加申込書!$C22&amp;"　"&amp;参加申込書!$D22&amp;参加申込書!$G22</f>
        <v>　</v>
      </c>
      <c r="D13" s="49" t="str">
        <f>参加申込書!$E22&amp;"　"&amp;参加申込書!$F22</f>
        <v>　</v>
      </c>
      <c r="E13" s="49" t="str">
        <f>IF(B13="","",参加申込書!A22)</f>
        <v/>
      </c>
      <c r="F13" s="54"/>
    </row>
    <row r="14" spans="1:6" ht="15" customHeight="1" x14ac:dyDescent="0.15">
      <c r="B14" s="48"/>
      <c r="C14" s="49" t="str">
        <f>参加申込書!$C23&amp;"　"&amp;参加申込書!$D23&amp;参加申込書!$G23</f>
        <v>　</v>
      </c>
      <c r="D14" s="49" t="str">
        <f>参加申込書!$E23&amp;"　"&amp;参加申込書!$F23</f>
        <v>　</v>
      </c>
      <c r="E14" s="49" t="str">
        <f>IF(B13="","",参加申込書!A22)</f>
        <v/>
      </c>
    </row>
    <row r="15" spans="1:6" ht="15" customHeight="1" x14ac:dyDescent="0.15">
      <c r="B15" s="48" t="str">
        <f>IF(参加申込書!C24="","",IF(参加申込書!$B$3="男子","BD",IF(参加申込書!$B$3="女子","GD","")))</f>
        <v/>
      </c>
      <c r="C15" s="49" t="str">
        <f>参加申込書!$C24&amp;"　"&amp;参加申込書!$D24&amp;参加申込書!$G24</f>
        <v>　</v>
      </c>
      <c r="D15" s="49" t="str">
        <f>参加申込書!$E24&amp;"　"&amp;参加申込書!$F24</f>
        <v>　</v>
      </c>
      <c r="E15" s="49" t="str">
        <f>IF(B15="","",参加申込書!A24)</f>
        <v/>
      </c>
    </row>
    <row r="16" spans="1:6" ht="15" customHeight="1" x14ac:dyDescent="0.15">
      <c r="B16" s="48"/>
      <c r="C16" s="49" t="str">
        <f>参加申込書!$C25&amp;"　"&amp;参加申込書!$D25&amp;参加申込書!$G25</f>
        <v>　</v>
      </c>
      <c r="D16" s="49" t="str">
        <f>参加申込書!$E25&amp;"　"&amp;参加申込書!$F25</f>
        <v>　</v>
      </c>
      <c r="E16" s="49" t="str">
        <f>IF(B15="","",参加申込書!A24)</f>
        <v/>
      </c>
    </row>
    <row r="17" spans="1:6" ht="15" customHeight="1" x14ac:dyDescent="0.15">
      <c r="B17" s="48" t="str">
        <f>IF(参加申込書!C26="","",IF(参加申込書!$B$3="男子","BD",IF(参加申込書!$B$3="女子","GD","")))</f>
        <v/>
      </c>
      <c r="C17" s="49" t="str">
        <f>参加申込書!$C26&amp;"　"&amp;参加申込書!$D26&amp;参加申込書!$G26</f>
        <v>　</v>
      </c>
      <c r="D17" s="49" t="str">
        <f>参加申込書!$E26&amp;"　"&amp;参加申込書!$F26</f>
        <v>　</v>
      </c>
      <c r="E17" s="49" t="str">
        <f>IF(B17="","",参加申込書!A26)</f>
        <v/>
      </c>
    </row>
    <row r="18" spans="1:6" ht="15" customHeight="1" x14ac:dyDescent="0.15">
      <c r="B18" s="48"/>
      <c r="C18" s="49" t="str">
        <f>参加申込書!$C27&amp;"　"&amp;参加申込書!$D27&amp;参加申込書!$G27</f>
        <v>　</v>
      </c>
      <c r="D18" s="49" t="str">
        <f>参加申込書!$E27&amp;"　"&amp;参加申込書!$F27</f>
        <v>　</v>
      </c>
      <c r="E18" s="49" t="str">
        <f>IF(B17="","",参加申込書!A26)</f>
        <v/>
      </c>
    </row>
    <row r="19" spans="1:6" ht="15" customHeight="1" x14ac:dyDescent="0.15">
      <c r="B19" s="48" t="str">
        <f>IF(参加申込書!C28="","",IF(参加申込書!$B$3="男子","BD",IF(参加申込書!$B$3="女子","GD","")))</f>
        <v/>
      </c>
      <c r="C19" s="49" t="str">
        <f>参加申込書!$C28&amp;"　"&amp;参加申込書!$D28&amp;参加申込書!$G28</f>
        <v>　</v>
      </c>
      <c r="D19" s="49" t="str">
        <f>参加申込書!$E28&amp;"　"&amp;参加申込書!$F28</f>
        <v>　</v>
      </c>
      <c r="E19" s="49" t="str">
        <f>IF(B19="","",参加申込書!A28&amp;"5")</f>
        <v/>
      </c>
    </row>
    <row r="20" spans="1:6" ht="15" customHeight="1" x14ac:dyDescent="0.15">
      <c r="B20" s="48"/>
      <c r="C20" s="49" t="str">
        <f>参加申込書!$C29&amp;"　"&amp;参加申込書!$D29&amp;参加申込書!$G29</f>
        <v>　</v>
      </c>
      <c r="D20" s="49" t="str">
        <f>参加申込書!$E29&amp;"　"&amp;参加申込書!$F29</f>
        <v>　</v>
      </c>
      <c r="E20" s="49" t="str">
        <f>IF(B19="","",参加申込書!A28&amp;"5")</f>
        <v/>
      </c>
    </row>
    <row r="21" spans="1:6" ht="15" customHeight="1" x14ac:dyDescent="0.15">
      <c r="B21" s="48"/>
      <c r="C21" s="49"/>
      <c r="D21" s="49"/>
      <c r="E21" s="49"/>
    </row>
    <row r="22" spans="1:6" ht="15" customHeight="1" x14ac:dyDescent="0.15">
      <c r="B22" s="48"/>
      <c r="C22" s="49"/>
      <c r="D22" s="49"/>
      <c r="E22" s="49"/>
    </row>
    <row r="23" spans="1:6" ht="15" customHeight="1" x14ac:dyDescent="0.15">
      <c r="A23" s="47" t="s">
        <v>212</v>
      </c>
      <c r="B23" s="47" t="s">
        <v>213</v>
      </c>
      <c r="C23" s="47" t="s">
        <v>214</v>
      </c>
      <c r="D23" s="47" t="s">
        <v>215</v>
      </c>
      <c r="E23" s="47" t="s">
        <v>216</v>
      </c>
      <c r="F23" s="47" t="s">
        <v>217</v>
      </c>
    </row>
    <row r="24" spans="1:6" ht="15" customHeight="1" x14ac:dyDescent="0.15">
      <c r="B24" s="48" t="str">
        <f>IF(C24="","",IF(参加申込書!$B$3="男子","BS",IF(参加申込書!$B$3="女子","GS","")))</f>
        <v/>
      </c>
      <c r="C24" s="49" t="str">
        <f>参加申込書!$C35&amp;"　"&amp;参加申込書!$D35&amp;参加申込書!$G35</f>
        <v>　</v>
      </c>
      <c r="D24" s="49" t="str">
        <f>参加申込書!$E$35&amp;"　"&amp;参加申込書!$F$35</f>
        <v>　</v>
      </c>
      <c r="E24" s="49" t="str">
        <f>IF(B24="","",参加申込書!A35)</f>
        <v/>
      </c>
    </row>
    <row r="25" spans="1:6" ht="15" customHeight="1" x14ac:dyDescent="0.15">
      <c r="B25" s="48" t="str">
        <f>IF(C25="","",IF(参加申込書!$B$3="男子","BS",IF(参加申込書!$B$3="女子","GS","")))</f>
        <v/>
      </c>
      <c r="C25" s="49" t="str">
        <f>参加申込書!$C36&amp;"　"&amp;参加申込書!$D36&amp;参加申込書!$G36</f>
        <v>　</v>
      </c>
      <c r="D25" s="49" t="str">
        <f>参加申込書!$E$36&amp;"　"&amp;参加申込書!$F$36</f>
        <v>　</v>
      </c>
      <c r="E25" s="49" t="str">
        <f>IF(B25="","",参加申込書!A36)</f>
        <v/>
      </c>
    </row>
    <row r="26" spans="1:6" ht="15" customHeight="1" x14ac:dyDescent="0.15">
      <c r="B26" s="48" t="str">
        <f>IF(C26="","",IF(参加申込書!$B$3="男子","BS",IF(参加申込書!$B$3="女子","GS","")))</f>
        <v/>
      </c>
      <c r="C26" s="49" t="str">
        <f>参加申込書!$C37&amp;"　"&amp;参加申込書!$D37&amp;参加申込書!$G37</f>
        <v>　</v>
      </c>
      <c r="D26" s="49" t="str">
        <f>参加申込書!$E$37&amp;"　"&amp;参加申込書!$F$37</f>
        <v>　</v>
      </c>
      <c r="E26" s="49" t="str">
        <f>IF(B26="","",参加申込書!A37)</f>
        <v/>
      </c>
    </row>
    <row r="27" spans="1:6" ht="15" customHeight="1" x14ac:dyDescent="0.15">
      <c r="B27" s="48" t="str">
        <f>IF(C27="","",IF(参加申込書!$B$3="男子","BS",IF(参加申込書!$B$3="女子","GS","")))</f>
        <v/>
      </c>
      <c r="C27" s="49" t="str">
        <f>参加申込書!$C38&amp;"　"&amp;参加申込書!$D38&amp;参加申込書!$G38</f>
        <v>　</v>
      </c>
      <c r="D27" s="49" t="str">
        <f>参加申込書!$E$38&amp;"　"&amp;参加申込書!$F$38</f>
        <v>　</v>
      </c>
      <c r="E27" s="49" t="str">
        <f>IF(B27="","",参加申込書!A38)</f>
        <v/>
      </c>
    </row>
    <row r="28" spans="1:6" ht="15" customHeight="1" x14ac:dyDescent="0.15">
      <c r="B28" s="48" t="str">
        <f>IF(C28="","",IF(参加申込書!$B$3="男子","BS",IF(参加申込書!$B$3="女子","GS","")))</f>
        <v/>
      </c>
      <c r="C28" s="49" t="str">
        <f>参加申込書!$C39&amp;"　"&amp;参加申込書!$D39&amp;参加申込書!$G39</f>
        <v>　</v>
      </c>
      <c r="D28" s="49" t="str">
        <f>参加申込書!$E$39&amp;"　"&amp;参加申込書!$F$39</f>
        <v>　</v>
      </c>
      <c r="E28" s="49" t="str">
        <f>IF(B28="","",参加申込書!A39&amp;"5")</f>
        <v/>
      </c>
    </row>
    <row r="29" spans="1:6" ht="15" customHeight="1" x14ac:dyDescent="0.15">
      <c r="B29" s="50"/>
      <c r="C29" s="50"/>
      <c r="D29" s="50"/>
      <c r="E29" s="50"/>
    </row>
    <row r="30" spans="1:6" ht="15" customHeight="1" x14ac:dyDescent="0.15">
      <c r="B30" s="50"/>
      <c r="C30" s="50"/>
      <c r="D30" s="50"/>
      <c r="E30" s="50"/>
    </row>
    <row r="31" spans="1:6" ht="15" customHeight="1" x14ac:dyDescent="0.15">
      <c r="B31" s="50"/>
      <c r="C31" s="50"/>
      <c r="D31" s="50"/>
      <c r="E31" s="50"/>
    </row>
    <row r="32" spans="1:6" ht="15" customHeight="1" x14ac:dyDescent="0.15">
      <c r="B32" s="50"/>
      <c r="C32" s="50"/>
      <c r="D32" s="50"/>
      <c r="E32" s="50"/>
    </row>
    <row r="33" spans="2:5" ht="15" customHeight="1" x14ac:dyDescent="0.15">
      <c r="B33" s="50"/>
      <c r="C33" s="50"/>
      <c r="D33" s="50"/>
      <c r="E33" s="50"/>
    </row>
    <row r="34" spans="2:5" ht="15" customHeight="1" x14ac:dyDescent="0.15">
      <c r="B34" s="50"/>
      <c r="C34" s="50"/>
      <c r="D34" s="50"/>
      <c r="E34" s="50"/>
    </row>
    <row r="35" spans="2:5" ht="15" customHeight="1" x14ac:dyDescent="0.15">
      <c r="B35" s="50"/>
      <c r="C35" s="50"/>
      <c r="D35" s="50"/>
      <c r="E35" s="50"/>
    </row>
    <row r="36" spans="2:5" ht="15" customHeight="1" x14ac:dyDescent="0.15">
      <c r="B36" s="50"/>
      <c r="C36" s="50"/>
      <c r="D36" s="50"/>
      <c r="E36" s="50"/>
    </row>
    <row r="37" spans="2:5" ht="15" customHeight="1" x14ac:dyDescent="0.15">
      <c r="B37" s="50"/>
      <c r="C37" s="50"/>
      <c r="D37" s="50"/>
      <c r="E37" s="50"/>
    </row>
    <row r="38" spans="2:5" ht="15" customHeight="1" x14ac:dyDescent="0.15">
      <c r="B38" s="50"/>
      <c r="C38" s="50"/>
      <c r="D38" s="50"/>
      <c r="E38" s="50"/>
    </row>
    <row r="39" spans="2:5" ht="15" customHeight="1" x14ac:dyDescent="0.15">
      <c r="B39" s="50"/>
      <c r="C39" s="50"/>
      <c r="D39" s="50"/>
      <c r="E39" s="50"/>
    </row>
    <row r="40" spans="2:5" ht="15" customHeight="1" x14ac:dyDescent="0.15">
      <c r="B40" s="50"/>
      <c r="C40" s="50"/>
      <c r="D40" s="50"/>
      <c r="E40" s="50"/>
    </row>
    <row r="41" spans="2:5" ht="15" customHeight="1" x14ac:dyDescent="0.15">
      <c r="B41" s="50"/>
      <c r="C41" s="50"/>
      <c r="D41" s="50"/>
      <c r="E41" s="50"/>
    </row>
    <row r="42" spans="2:5" ht="15" customHeight="1" x14ac:dyDescent="0.15">
      <c r="B42" s="50"/>
      <c r="C42" s="50"/>
      <c r="D42" s="50"/>
      <c r="E42" s="50"/>
    </row>
    <row r="43" spans="2:5" ht="15" customHeight="1" x14ac:dyDescent="0.15">
      <c r="B43" s="50"/>
      <c r="C43" s="50"/>
      <c r="D43" s="50"/>
      <c r="E43" s="50"/>
    </row>
    <row r="44" spans="2:5" ht="15" customHeight="1" x14ac:dyDescent="0.15">
      <c r="B44" s="50"/>
      <c r="C44" s="50"/>
      <c r="D44" s="50"/>
      <c r="E44" s="50"/>
    </row>
    <row r="45" spans="2:5" ht="15" customHeight="1" x14ac:dyDescent="0.15">
      <c r="B45" s="50"/>
      <c r="C45" s="50"/>
      <c r="D45" s="50"/>
      <c r="E45" s="50"/>
    </row>
    <row r="46" spans="2:5" ht="15" customHeight="1" x14ac:dyDescent="0.15">
      <c r="B46" s="50"/>
      <c r="C46" s="50"/>
      <c r="D46" s="50"/>
      <c r="E46" s="50"/>
    </row>
    <row r="47" spans="2:5" ht="15" customHeight="1" x14ac:dyDescent="0.15">
      <c r="B47" s="50"/>
      <c r="C47" s="50"/>
      <c r="D47" s="50"/>
      <c r="E47" s="50"/>
    </row>
    <row r="48" spans="2:5" ht="15" customHeight="1" x14ac:dyDescent="0.15">
      <c r="B48" s="50"/>
      <c r="C48" s="50"/>
      <c r="D48" s="50"/>
      <c r="E48" s="50"/>
    </row>
    <row r="49" spans="2:5" ht="15" customHeight="1" x14ac:dyDescent="0.15">
      <c r="B49" s="50"/>
      <c r="C49" s="50"/>
      <c r="D49" s="50"/>
      <c r="E49" s="50"/>
    </row>
    <row r="50" spans="2:5" ht="15" customHeight="1" x14ac:dyDescent="0.15">
      <c r="B50" s="50"/>
      <c r="C50" s="50"/>
      <c r="D50" s="50"/>
      <c r="E50" s="50"/>
    </row>
    <row r="51" spans="2:5" ht="15" customHeight="1" x14ac:dyDescent="0.15">
      <c r="B51" s="50"/>
      <c r="C51" s="50"/>
      <c r="D51" s="50"/>
      <c r="E51" s="50"/>
    </row>
    <row r="52" spans="2:5" ht="15" customHeight="1" x14ac:dyDescent="0.15">
      <c r="B52" s="50"/>
      <c r="C52" s="50"/>
      <c r="D52" s="50"/>
      <c r="E52" s="50"/>
    </row>
    <row r="53" spans="2:5" ht="15" customHeight="1" x14ac:dyDescent="0.15">
      <c r="B53" s="50"/>
      <c r="C53" s="50"/>
      <c r="D53" s="50"/>
      <c r="E53" s="50"/>
    </row>
    <row r="54" spans="2:5" ht="15" customHeight="1" x14ac:dyDescent="0.15">
      <c r="B54" s="50"/>
      <c r="C54" s="50"/>
      <c r="D54" s="50"/>
      <c r="E54" s="50"/>
    </row>
    <row r="55" spans="2:5" ht="15" customHeight="1" x14ac:dyDescent="0.15">
      <c r="B55" s="50"/>
      <c r="C55" s="50"/>
      <c r="D55" s="50"/>
      <c r="E55" s="50"/>
    </row>
    <row r="56" spans="2:5" ht="15" customHeight="1" x14ac:dyDescent="0.15">
      <c r="B56" s="50"/>
      <c r="C56" s="50"/>
      <c r="D56" s="50"/>
      <c r="E56" s="50"/>
    </row>
    <row r="57" spans="2:5" ht="15" customHeight="1" x14ac:dyDescent="0.15">
      <c r="B57" s="50"/>
      <c r="C57" s="50"/>
      <c r="D57" s="50"/>
      <c r="E57" s="50"/>
    </row>
    <row r="58" spans="2:5" ht="15" customHeight="1" x14ac:dyDescent="0.15">
      <c r="B58" s="50"/>
      <c r="C58" s="50"/>
      <c r="D58" s="50"/>
      <c r="E58" s="50"/>
    </row>
    <row r="59" spans="2:5" ht="15" customHeight="1" x14ac:dyDescent="0.15">
      <c r="B59" s="50"/>
      <c r="C59" s="50"/>
      <c r="D59" s="50"/>
      <c r="E59" s="50"/>
    </row>
    <row r="60" spans="2:5" ht="15" customHeight="1" x14ac:dyDescent="0.15">
      <c r="B60" s="50"/>
      <c r="C60" s="50"/>
      <c r="D60" s="50"/>
      <c r="E60" s="50"/>
    </row>
    <row r="61" spans="2:5" ht="15" customHeight="1" x14ac:dyDescent="0.15">
      <c r="B61" s="50"/>
      <c r="C61" s="50"/>
      <c r="D61" s="50"/>
      <c r="E61" s="50"/>
    </row>
    <row r="62" spans="2:5" ht="15" customHeight="1" x14ac:dyDescent="0.15">
      <c r="B62" s="50"/>
      <c r="C62" s="50"/>
      <c r="D62" s="50"/>
      <c r="E62" s="50"/>
    </row>
    <row r="63" spans="2:5" ht="15" customHeight="1" x14ac:dyDescent="0.15">
      <c r="B63" s="50"/>
      <c r="C63" s="50"/>
      <c r="D63" s="50"/>
      <c r="E63" s="50"/>
    </row>
    <row r="64" spans="2:5" ht="15" customHeight="1" x14ac:dyDescent="0.15">
      <c r="B64" s="50"/>
      <c r="C64" s="50"/>
      <c r="D64" s="50"/>
      <c r="E64" s="50"/>
    </row>
    <row r="65" spans="2:5" ht="15" customHeight="1" x14ac:dyDescent="0.15">
      <c r="B65" s="50"/>
      <c r="C65" s="50"/>
      <c r="D65" s="50"/>
      <c r="E65" s="50"/>
    </row>
    <row r="66" spans="2:5" ht="15" customHeight="1" x14ac:dyDescent="0.15">
      <c r="B66" s="50"/>
      <c r="C66" s="50"/>
      <c r="D66" s="50"/>
      <c r="E66" s="50"/>
    </row>
    <row r="67" spans="2:5" ht="15" customHeight="1" x14ac:dyDescent="0.15">
      <c r="B67" s="50"/>
      <c r="C67" s="50"/>
      <c r="D67" s="50"/>
      <c r="E67" s="50"/>
    </row>
    <row r="68" spans="2:5" ht="15" customHeight="1" x14ac:dyDescent="0.15">
      <c r="B68" s="50"/>
      <c r="C68" s="50"/>
      <c r="D68" s="50"/>
      <c r="E68" s="50"/>
    </row>
    <row r="69" spans="2:5" ht="15" customHeight="1" x14ac:dyDescent="0.15">
      <c r="B69" s="50"/>
      <c r="C69" s="50"/>
      <c r="D69" s="50"/>
      <c r="E69" s="50"/>
    </row>
    <row r="70" spans="2:5" ht="15" customHeight="1" x14ac:dyDescent="0.15">
      <c r="B70" s="50"/>
      <c r="C70" s="50"/>
      <c r="D70" s="50"/>
      <c r="E70" s="50"/>
    </row>
    <row r="71" spans="2:5" ht="15" customHeight="1" x14ac:dyDescent="0.15">
      <c r="B71" s="50"/>
      <c r="C71" s="50"/>
      <c r="D71" s="50"/>
      <c r="E71" s="50"/>
    </row>
    <row r="72" spans="2:5" ht="15" customHeight="1" x14ac:dyDescent="0.15">
      <c r="B72" s="50"/>
      <c r="C72" s="50"/>
      <c r="D72" s="50"/>
      <c r="E72" s="50"/>
    </row>
    <row r="73" spans="2:5" ht="15" customHeight="1" x14ac:dyDescent="0.15">
      <c r="B73" s="50"/>
      <c r="C73" s="50"/>
      <c r="D73" s="50"/>
      <c r="E73" s="50"/>
    </row>
    <row r="74" spans="2:5" ht="15" customHeight="1" x14ac:dyDescent="0.15">
      <c r="B74" s="50"/>
      <c r="C74" s="50"/>
      <c r="D74" s="50"/>
      <c r="E74" s="50"/>
    </row>
    <row r="75" spans="2:5" ht="15" customHeight="1" x14ac:dyDescent="0.15">
      <c r="B75" s="50"/>
      <c r="C75" s="50"/>
      <c r="D75" s="50"/>
      <c r="E75" s="50"/>
    </row>
    <row r="76" spans="2:5" ht="15" customHeight="1" x14ac:dyDescent="0.15">
      <c r="B76" s="50"/>
      <c r="C76" s="50"/>
      <c r="D76" s="50"/>
      <c r="E76" s="50"/>
    </row>
    <row r="77" spans="2:5" ht="15" customHeight="1" x14ac:dyDescent="0.15">
      <c r="B77" s="50"/>
      <c r="C77" s="50"/>
      <c r="D77" s="50"/>
      <c r="E77" s="50"/>
    </row>
    <row r="78" spans="2:5" ht="15" customHeight="1" x14ac:dyDescent="0.15">
      <c r="B78" s="50"/>
      <c r="C78" s="50"/>
      <c r="D78" s="50"/>
      <c r="E78" s="50"/>
    </row>
    <row r="79" spans="2:5" ht="15" customHeight="1" x14ac:dyDescent="0.15">
      <c r="B79" s="50"/>
      <c r="C79" s="50"/>
      <c r="D79" s="50"/>
      <c r="E79" s="50"/>
    </row>
    <row r="80" spans="2:5" ht="15" customHeight="1" x14ac:dyDescent="0.15">
      <c r="B80" s="50"/>
      <c r="C80" s="50"/>
      <c r="D80" s="50"/>
      <c r="E80" s="50"/>
    </row>
    <row r="81" spans="2:5" ht="15" customHeight="1" x14ac:dyDescent="0.15">
      <c r="B81" s="50"/>
      <c r="C81" s="50"/>
      <c r="D81" s="50"/>
      <c r="E81" s="50"/>
    </row>
    <row r="82" spans="2:5" ht="15" customHeight="1" x14ac:dyDescent="0.15">
      <c r="B82" s="50"/>
      <c r="C82" s="50"/>
      <c r="D82" s="50"/>
      <c r="E82" s="50"/>
    </row>
    <row r="83" spans="2:5" ht="15" customHeight="1" x14ac:dyDescent="0.15">
      <c r="B83" s="50"/>
      <c r="C83" s="50"/>
      <c r="D83" s="50"/>
      <c r="E83" s="50"/>
    </row>
    <row r="84" spans="2:5" ht="15" customHeight="1" x14ac:dyDescent="0.15">
      <c r="B84" s="50"/>
      <c r="C84" s="50"/>
      <c r="D84" s="50"/>
      <c r="E84" s="50"/>
    </row>
    <row r="85" spans="2:5" ht="15" customHeight="1" x14ac:dyDescent="0.15">
      <c r="B85" s="50"/>
      <c r="C85" s="50"/>
      <c r="D85" s="50"/>
      <c r="E85" s="50"/>
    </row>
    <row r="86" spans="2:5" ht="15" customHeight="1" x14ac:dyDescent="0.15">
      <c r="B86" s="50"/>
      <c r="C86" s="50"/>
      <c r="D86" s="50"/>
      <c r="E86" s="50"/>
    </row>
    <row r="87" spans="2:5" ht="15" customHeight="1" x14ac:dyDescent="0.15">
      <c r="B87" s="50"/>
      <c r="C87" s="50"/>
      <c r="D87" s="50"/>
      <c r="E87" s="50"/>
    </row>
    <row r="88" spans="2:5" ht="15" customHeight="1" x14ac:dyDescent="0.15">
      <c r="B88" s="50"/>
      <c r="C88" s="50"/>
      <c r="D88" s="50"/>
      <c r="E88" s="50"/>
    </row>
    <row r="89" spans="2:5" ht="15" customHeight="1" x14ac:dyDescent="0.15">
      <c r="B89" s="50"/>
      <c r="C89" s="50"/>
      <c r="D89" s="50"/>
      <c r="E89" s="50"/>
    </row>
    <row r="90" spans="2:5" ht="15" customHeight="1" x14ac:dyDescent="0.15">
      <c r="B90" s="50"/>
      <c r="C90" s="50"/>
      <c r="D90" s="50"/>
      <c r="E90" s="50"/>
    </row>
    <row r="91" spans="2:5" ht="15" customHeight="1" x14ac:dyDescent="0.15">
      <c r="B91" s="50"/>
      <c r="C91" s="50"/>
      <c r="D91" s="50"/>
      <c r="E91" s="50"/>
    </row>
    <row r="92" spans="2:5" ht="15" customHeight="1" x14ac:dyDescent="0.15">
      <c r="B92" s="50"/>
      <c r="C92" s="50"/>
      <c r="D92" s="50"/>
      <c r="E92" s="50"/>
    </row>
    <row r="93" spans="2:5" ht="15" customHeight="1" x14ac:dyDescent="0.15">
      <c r="B93" s="50"/>
      <c r="C93" s="50"/>
      <c r="D93" s="50"/>
      <c r="E93" s="50"/>
    </row>
    <row r="94" spans="2:5" ht="15" customHeight="1" x14ac:dyDescent="0.15">
      <c r="B94" s="50"/>
      <c r="C94" s="50"/>
      <c r="D94" s="50"/>
      <c r="E94" s="50"/>
    </row>
    <row r="95" spans="2:5" ht="15" customHeight="1" x14ac:dyDescent="0.15">
      <c r="B95" s="50"/>
      <c r="C95" s="50"/>
      <c r="D95" s="50"/>
      <c r="E95" s="50"/>
    </row>
    <row r="96" spans="2:5" ht="15" customHeight="1" x14ac:dyDescent="0.15">
      <c r="B96" s="50"/>
      <c r="C96" s="50"/>
      <c r="D96" s="50"/>
      <c r="E96" s="50"/>
    </row>
    <row r="97" spans="2:5" ht="15" customHeight="1" x14ac:dyDescent="0.15">
      <c r="B97" s="50"/>
      <c r="C97" s="50"/>
      <c r="D97" s="50"/>
      <c r="E97" s="50"/>
    </row>
    <row r="98" spans="2:5" ht="15" customHeight="1" x14ac:dyDescent="0.15">
      <c r="B98" s="50"/>
      <c r="C98" s="50"/>
      <c r="D98" s="50"/>
      <c r="E98" s="50"/>
    </row>
    <row r="99" spans="2:5" ht="15" customHeight="1" x14ac:dyDescent="0.15">
      <c r="B99" s="50"/>
      <c r="C99" s="50"/>
      <c r="D99" s="50"/>
      <c r="E99" s="50"/>
    </row>
    <row r="100" spans="2:5" ht="15" customHeight="1" x14ac:dyDescent="0.15">
      <c r="B100" s="50"/>
      <c r="C100" s="50"/>
      <c r="D100" s="50"/>
      <c r="E100" s="50"/>
    </row>
    <row r="101" spans="2:5" ht="15" customHeight="1" x14ac:dyDescent="0.15">
      <c r="B101" s="50"/>
      <c r="C101" s="50"/>
      <c r="D101" s="50"/>
      <c r="E101" s="50"/>
    </row>
    <row r="102" spans="2:5" ht="15" customHeight="1" x14ac:dyDescent="0.15">
      <c r="B102" s="50"/>
      <c r="C102" s="50"/>
      <c r="D102" s="50"/>
      <c r="E102" s="50"/>
    </row>
    <row r="103" spans="2:5" ht="15" customHeight="1" x14ac:dyDescent="0.15">
      <c r="B103" s="50"/>
      <c r="C103" s="50"/>
      <c r="D103" s="50"/>
      <c r="E103" s="50"/>
    </row>
    <row r="104" spans="2:5" ht="15" customHeight="1" x14ac:dyDescent="0.15">
      <c r="B104" s="50"/>
      <c r="C104" s="50"/>
      <c r="D104" s="50"/>
      <c r="E104" s="50"/>
    </row>
    <row r="105" spans="2:5" ht="15" customHeight="1" x14ac:dyDescent="0.15">
      <c r="B105" s="50"/>
      <c r="C105" s="50"/>
      <c r="D105" s="50"/>
      <c r="E105" s="50"/>
    </row>
    <row r="106" spans="2:5" ht="15" customHeight="1" x14ac:dyDescent="0.15">
      <c r="B106" s="50"/>
      <c r="C106" s="50"/>
      <c r="D106" s="50"/>
      <c r="E106" s="50"/>
    </row>
    <row r="107" spans="2:5" ht="15" customHeight="1" x14ac:dyDescent="0.15">
      <c r="B107" s="50"/>
      <c r="C107" s="50"/>
      <c r="D107" s="50"/>
      <c r="E107" s="50"/>
    </row>
    <row r="108" spans="2:5" ht="15" customHeight="1" x14ac:dyDescent="0.15">
      <c r="B108" s="50"/>
      <c r="C108" s="50"/>
      <c r="D108" s="50"/>
      <c r="E108" s="50"/>
    </row>
  </sheetData>
  <phoneticPr fontId="19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>
      <selection activeCell="L6" sqref="L6"/>
    </sheetView>
  </sheetViews>
  <sheetFormatPr defaultRowHeight="13.5" x14ac:dyDescent="0.15"/>
  <sheetData>
    <row r="1" spans="1:12" s="56" customFormat="1" ht="18.75" customHeight="1" x14ac:dyDescent="0.15">
      <c r="B1" s="57" t="s">
        <v>226</v>
      </c>
      <c r="C1" s="58"/>
      <c r="D1" s="59"/>
      <c r="E1" s="60"/>
      <c r="F1" s="60"/>
      <c r="G1" s="60"/>
      <c r="H1" s="60"/>
      <c r="I1" s="60"/>
    </row>
    <row r="2" spans="1:12" s="56" customFormat="1" ht="15" customHeight="1" thickBot="1" x14ac:dyDescent="0.2">
      <c r="A2" s="61"/>
      <c r="B2" s="61"/>
      <c r="C2" s="61"/>
      <c r="D2" s="60"/>
      <c r="E2" s="60"/>
      <c r="F2" s="60"/>
      <c r="G2" s="60"/>
      <c r="H2" s="60"/>
      <c r="I2" s="60"/>
    </row>
    <row r="3" spans="1:12" s="56" customFormat="1" ht="19.5" customHeight="1" thickBot="1" x14ac:dyDescent="0.2">
      <c r="A3" s="188"/>
      <c r="B3" s="189" t="s">
        <v>227</v>
      </c>
      <c r="C3" s="191" t="s">
        <v>16</v>
      </c>
      <c r="D3" s="193">
        <f>参加申込書!B3</f>
        <v>0</v>
      </c>
      <c r="E3" s="193"/>
      <c r="F3" s="193"/>
      <c r="G3" s="193"/>
      <c r="H3" s="193"/>
      <c r="I3" s="194"/>
      <c r="J3" s="195" t="s">
        <v>228</v>
      </c>
      <c r="K3" s="197" t="s">
        <v>229</v>
      </c>
      <c r="L3" s="183" t="s">
        <v>230</v>
      </c>
    </row>
    <row r="4" spans="1:12" s="56" customFormat="1" ht="19.5" customHeight="1" thickTop="1" thickBot="1" x14ac:dyDescent="0.2">
      <c r="A4" s="188"/>
      <c r="B4" s="190"/>
      <c r="C4" s="192"/>
      <c r="D4" s="185">
        <f>①主管校用!G12</f>
        <v>44318</v>
      </c>
      <c r="E4" s="186"/>
      <c r="F4" s="187"/>
      <c r="G4" s="185">
        <f>①主管校用!H12</f>
        <v>44319</v>
      </c>
      <c r="H4" s="186"/>
      <c r="I4" s="186"/>
      <c r="J4" s="196"/>
      <c r="K4" s="198"/>
      <c r="L4" s="184"/>
    </row>
    <row r="5" spans="1:12" s="56" customFormat="1" ht="15" customHeight="1" thickTop="1" x14ac:dyDescent="0.15">
      <c r="A5" s="62"/>
      <c r="B5" s="63"/>
      <c r="C5" s="64">
        <f>参加申込書!C5</f>
        <v>0</v>
      </c>
      <c r="D5" s="65" t="str">
        <f>IF(参加申込書!D12="○",参加申込書!B12&amp;参加申込書!C12,"")</f>
        <v/>
      </c>
      <c r="E5" s="66" t="str">
        <f>IF(参加申込書!D13="○",参加申込書!B13&amp;参加申込書!C13,"")</f>
        <v/>
      </c>
      <c r="F5" s="67" t="str">
        <f>IF(参加申込書!D14="○",参加申込書!B14&amp;参加申込書!C14,"")</f>
        <v/>
      </c>
      <c r="G5" s="67" t="str">
        <f>IF(参加申込書!E12="○",参加申込書!B12&amp;参加申込書!C12,"")</f>
        <v/>
      </c>
      <c r="H5" s="66" t="str">
        <f>IF(参加申込書!E13="○",参加申込書!B13&amp;参加申込書!C13,"")</f>
        <v/>
      </c>
      <c r="I5" s="68" t="str">
        <f>IF(参加申込書!E14="○",参加申込書!B14&amp;参加申込書!C14,"")</f>
        <v/>
      </c>
      <c r="J5" s="69">
        <f>COUNTA(参加申込書!C20:C29)/2</f>
        <v>0</v>
      </c>
      <c r="K5" s="70">
        <f>COUNTA(参加申込書!C35:C39)</f>
        <v>0</v>
      </c>
      <c r="L5" s="71">
        <f>参加申込書!F12</f>
        <v>0</v>
      </c>
    </row>
  </sheetData>
  <sheetProtection sheet="1" objects="1" scenarios="1"/>
  <mergeCells count="9">
    <mergeCell ref="L3:L4"/>
    <mergeCell ref="D4:F4"/>
    <mergeCell ref="G4:I4"/>
    <mergeCell ref="A3:A4"/>
    <mergeCell ref="B3:B4"/>
    <mergeCell ref="C3:C4"/>
    <mergeCell ref="D3:I3"/>
    <mergeCell ref="J3:J4"/>
    <mergeCell ref="K3:K4"/>
  </mergeCells>
  <phoneticPr fontId="19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⓪加盟校</vt:lpstr>
      <vt:lpstr>①主管校用</vt:lpstr>
      <vt:lpstr>はじめに</vt:lpstr>
      <vt:lpstr>参加申込書</vt:lpstr>
      <vt:lpstr>②アサミ転記用（個人）</vt:lpstr>
      <vt:lpstr>③プログラム用</vt:lpstr>
      <vt:lpstr>'⓪加盟校'!Print_Area</vt:lpstr>
      <vt:lpstr>はじめに!Print_Area</vt:lpstr>
      <vt:lpstr>参加申込書!Print_Area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　法興</dc:creator>
  <cp:lastModifiedBy>長谷川 拓也</cp:lastModifiedBy>
  <cp:lastPrinted>2023-04-13T02:28:08Z</cp:lastPrinted>
  <dcterms:created xsi:type="dcterms:W3CDTF">2008-04-07T23:12:01Z</dcterms:created>
  <dcterms:modified xsi:type="dcterms:W3CDTF">2024-03-26T06:45:36Z</dcterms:modified>
</cp:coreProperties>
</file>